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VBD aprēķins - finansējums" sheetId="1" r:id="rId1"/>
    <sheet name="Intervāli" sheetId="2" r:id="rId2"/>
    <sheet name="Sheet3" sheetId="3" r:id="rId3"/>
  </sheets>
  <definedNames>
    <definedName name="_xlnm._FilterDatabase" localSheetId="0" hidden="1">'VBD aprēķins - finansējums'!$A$4:$L$123</definedName>
  </definedNames>
  <calcPr fullCalcOnLoad="1"/>
</workbook>
</file>

<file path=xl/sharedStrings.xml><?xml version="1.0" encoding="utf-8"?>
<sst xmlns="http://schemas.openxmlformats.org/spreadsheetml/2006/main" count="384" uniqueCount="302">
  <si>
    <t>Valsts budžeta dotācijas likmes</t>
  </si>
  <si>
    <t>ATVK
kods</t>
  </si>
  <si>
    <t>Pašvaldība</t>
  </si>
  <si>
    <t xml:space="preserve">Novirze no  aritmetiskā vidējā </t>
  </si>
  <si>
    <t>Novirzes kvadrāts</t>
  </si>
  <si>
    <t>Svērtais novirzes kvadrāts</t>
  </si>
  <si>
    <t>0050000</t>
  </si>
  <si>
    <t>Aglonas novads</t>
  </si>
  <si>
    <t>0090000</t>
  </si>
  <si>
    <t>Aizkraukles novads</t>
  </si>
  <si>
    <t>0110000</t>
  </si>
  <si>
    <t>Aizputes novads</t>
  </si>
  <si>
    <t>0130000</t>
  </si>
  <si>
    <t>Aknīstes novads</t>
  </si>
  <si>
    <t>0170000</t>
  </si>
  <si>
    <t>Alojas novads</t>
  </si>
  <si>
    <t>0210000</t>
  </si>
  <si>
    <t>Alsungas novads</t>
  </si>
  <si>
    <t>0010000</t>
  </si>
  <si>
    <t>Alūksnes novads</t>
  </si>
  <si>
    <t>0250000</t>
  </si>
  <si>
    <t>Amatas novads</t>
  </si>
  <si>
    <t>0270000</t>
  </si>
  <si>
    <t>Apes  novads</t>
  </si>
  <si>
    <t>0604300</t>
  </si>
  <si>
    <t>Auces novads</t>
  </si>
  <si>
    <t>0320200</t>
  </si>
  <si>
    <t>Ādažu novads</t>
  </si>
  <si>
    <t>0640600</t>
  </si>
  <si>
    <t>Babītes novads</t>
  </si>
  <si>
    <t>0560800</t>
  </si>
  <si>
    <t>Baldones novads</t>
  </si>
  <si>
    <t>0661000</t>
  </si>
  <si>
    <t>Baltinavas novads</t>
  </si>
  <si>
    <t>0624200</t>
  </si>
  <si>
    <t>Balvu novads</t>
  </si>
  <si>
    <t>0360200</t>
  </si>
  <si>
    <t>Bauskas novads</t>
  </si>
  <si>
    <t>0424701</t>
  </si>
  <si>
    <t>Beverīnas novads</t>
  </si>
  <si>
    <t>0360800</t>
  </si>
  <si>
    <t>Brocēnu novads</t>
  </si>
  <si>
    <t>0460800</t>
  </si>
  <si>
    <t>Burtnieku novads</t>
  </si>
  <si>
    <t>0804400</t>
  </si>
  <si>
    <t>Carnikavas novads</t>
  </si>
  <si>
    <t>0804900</t>
  </si>
  <si>
    <t>Cesvaines novads</t>
  </si>
  <si>
    <t>0800600</t>
  </si>
  <si>
    <t>Cēsu novads</t>
  </si>
  <si>
    <t>0384400</t>
  </si>
  <si>
    <t>Ciblas novads</t>
  </si>
  <si>
    <t>0380200</t>
  </si>
  <si>
    <t>Dagdas novads</t>
  </si>
  <si>
    <t>0400200</t>
  </si>
  <si>
    <t xml:space="preserve">Daugavpils                              </t>
  </si>
  <si>
    <t>0964700</t>
  </si>
  <si>
    <t>Daugavpils novads</t>
  </si>
  <si>
    <t>0840601</t>
  </si>
  <si>
    <t>Dobeles novads</t>
  </si>
  <si>
    <t>0967101</t>
  </si>
  <si>
    <t>Dundagas novads</t>
  </si>
  <si>
    <t>0805200</t>
  </si>
  <si>
    <t>Durbes novads</t>
  </si>
  <si>
    <t>0700800</t>
  </si>
  <si>
    <t>Engures novads</t>
  </si>
  <si>
    <t>0420200</t>
  </si>
  <si>
    <t>Ērgļu novads</t>
  </si>
  <si>
    <t>0684901</t>
  </si>
  <si>
    <t>Garkalnes novads</t>
  </si>
  <si>
    <t>0601000</t>
  </si>
  <si>
    <t>Grobiņas novads</t>
  </si>
  <si>
    <t>0440200</t>
  </si>
  <si>
    <t>Gulbenes novads</t>
  </si>
  <si>
    <t>0460200</t>
  </si>
  <si>
    <t>Iecavas novads</t>
  </si>
  <si>
    <t>0885100</t>
  </si>
  <si>
    <t>Ikšķiles novads</t>
  </si>
  <si>
    <t>0640801</t>
  </si>
  <si>
    <t>Ilūkstes novads</t>
  </si>
  <si>
    <t>0905100</t>
  </si>
  <si>
    <t>Inčukalna novads</t>
  </si>
  <si>
    <t>0705500</t>
  </si>
  <si>
    <t>Jaunjelgavas novads</t>
  </si>
  <si>
    <t>0806000</t>
  </si>
  <si>
    <t>Jaunpiebalgas novads</t>
  </si>
  <si>
    <t>0641000</t>
  </si>
  <si>
    <t>Jaunpils novads</t>
  </si>
  <si>
    <t>0500200</t>
  </si>
  <si>
    <t xml:space="preserve">Jelgava                                 </t>
  </si>
  <si>
    <t>0406400</t>
  </si>
  <si>
    <t>Jelgavas novads</t>
  </si>
  <si>
    <t>0740600</t>
  </si>
  <si>
    <t xml:space="preserve">Jēkabpils                               </t>
  </si>
  <si>
    <t>0440801</t>
  </si>
  <si>
    <t>Jēkabpils novads</t>
  </si>
  <si>
    <t>0801800</t>
  </si>
  <si>
    <t xml:space="preserve">Jūrmala                                 </t>
  </si>
  <si>
    <t>0321000</t>
  </si>
  <si>
    <t>Kandavas novads</t>
  </si>
  <si>
    <t>0425700</t>
  </si>
  <si>
    <t>Kārsavas novads</t>
  </si>
  <si>
    <t>0905700</t>
  </si>
  <si>
    <t>Kocēnu novads</t>
  </si>
  <si>
    <t>0540200</t>
  </si>
  <si>
    <t>Kokneses novads</t>
  </si>
  <si>
    <t>0560200</t>
  </si>
  <si>
    <t>Krāslavas novads</t>
  </si>
  <si>
    <t>0901201</t>
  </si>
  <si>
    <t>Krimuldas novads</t>
  </si>
  <si>
    <t>0681000</t>
  </si>
  <si>
    <t>Krustpils novads</t>
  </si>
  <si>
    <t>0960200</t>
  </si>
  <si>
    <t>Kuldīgas novads</t>
  </si>
  <si>
    <t>0326100</t>
  </si>
  <si>
    <t>Ķeguma novads</t>
  </si>
  <si>
    <t>0600202</t>
  </si>
  <si>
    <t>Ķekavas novads</t>
  </si>
  <si>
    <t>0806900</t>
  </si>
  <si>
    <t>Lielvārdes novads</t>
  </si>
  <si>
    <t>0566900</t>
  </si>
  <si>
    <t xml:space="preserve">Liepāja                                 </t>
  </si>
  <si>
    <t>0620200</t>
  </si>
  <si>
    <t>Limbažu novads</t>
  </si>
  <si>
    <t>0741001</t>
  </si>
  <si>
    <t>Līgatnes novads</t>
  </si>
  <si>
    <t>0800800</t>
  </si>
  <si>
    <t>Līvānu novads</t>
  </si>
  <si>
    <t>0741401</t>
  </si>
  <si>
    <t>Lubānas novads</t>
  </si>
  <si>
    <t>0660200</t>
  </si>
  <si>
    <t>Ludzas novads</t>
  </si>
  <si>
    <t>0421200</t>
  </si>
  <si>
    <t>Madonas novads</t>
  </si>
  <si>
    <t>0761201</t>
  </si>
  <si>
    <t>Mazsalacas novads</t>
  </si>
  <si>
    <t>0701400</t>
  </si>
  <si>
    <t>Mālpils novads</t>
  </si>
  <si>
    <t>0680200</t>
  </si>
  <si>
    <t>Mārupes novads</t>
  </si>
  <si>
    <t>0700200</t>
  </si>
  <si>
    <t>Mērsraga novads</t>
  </si>
  <si>
    <t>0961000</t>
  </si>
  <si>
    <t>Naukšēnu novads</t>
  </si>
  <si>
    <t>0807400</t>
  </si>
  <si>
    <t>Neretas novads</t>
  </si>
  <si>
    <t>0807600</t>
  </si>
  <si>
    <t>Nīcas novads</t>
  </si>
  <si>
    <t>0887600</t>
  </si>
  <si>
    <t>Ogres novads</t>
  </si>
  <si>
    <t>0967300</t>
  </si>
  <si>
    <t>Olaines novads</t>
  </si>
  <si>
    <t>0327100</t>
  </si>
  <si>
    <t>Ozolnieku novads</t>
  </si>
  <si>
    <t>0647900</t>
  </si>
  <si>
    <t>Pārgaujas novads</t>
  </si>
  <si>
    <t>0740202</t>
  </si>
  <si>
    <t>Pāvilostas novads</t>
  </si>
  <si>
    <t>0801000</t>
  </si>
  <si>
    <t>Pļaviņu novads</t>
  </si>
  <si>
    <t>0546701</t>
  </si>
  <si>
    <t>Preiļu novads</t>
  </si>
  <si>
    <t>0427500</t>
  </si>
  <si>
    <t>Priekules novads</t>
  </si>
  <si>
    <t>0641401</t>
  </si>
  <si>
    <t>Priekuļu  novads</t>
  </si>
  <si>
    <t>0321400</t>
  </si>
  <si>
    <t>Raunas novads</t>
  </si>
  <si>
    <t>0760202</t>
  </si>
  <si>
    <t xml:space="preserve">Rēzekne                                 </t>
  </si>
  <si>
    <t>0641600</t>
  </si>
  <si>
    <t>Rēzeknes novads</t>
  </si>
  <si>
    <t>0427300</t>
  </si>
  <si>
    <t>Riebiņu novads</t>
  </si>
  <si>
    <t>0427700</t>
  </si>
  <si>
    <t xml:space="preserve">Rīga                                    </t>
  </si>
  <si>
    <t>0780200</t>
  </si>
  <si>
    <t>Rojas novads</t>
  </si>
  <si>
    <t>0766300</t>
  </si>
  <si>
    <t>Ropažu novads</t>
  </si>
  <si>
    <t>0888301</t>
  </si>
  <si>
    <t>Rucavas novads</t>
  </si>
  <si>
    <t>0808400</t>
  </si>
  <si>
    <t>Rugāju novads</t>
  </si>
  <si>
    <t>0648500</t>
  </si>
  <si>
    <t>Rundāles novads</t>
  </si>
  <si>
    <t>0387500</t>
  </si>
  <si>
    <t>Rūjienas novads</t>
  </si>
  <si>
    <t>0407700</t>
  </si>
  <si>
    <t>Salacgrīvas novads</t>
  </si>
  <si>
    <t>0961600</t>
  </si>
  <si>
    <t>Salas novads</t>
  </si>
  <si>
    <t>0661400</t>
  </si>
  <si>
    <t>Salaspils novads</t>
  </si>
  <si>
    <t>0568700</t>
  </si>
  <si>
    <t>Saldus novads</t>
  </si>
  <si>
    <t>0801200</t>
  </si>
  <si>
    <t>Saulkrastu novads</t>
  </si>
  <si>
    <t>0840200</t>
  </si>
  <si>
    <t>Sējas novads</t>
  </si>
  <si>
    <t>0801400</t>
  </si>
  <si>
    <t>Siguldas novads</t>
  </si>
  <si>
    <t>0809200</t>
  </si>
  <si>
    <t>Skrīveru novads</t>
  </si>
  <si>
    <t>0801601</t>
  </si>
  <si>
    <t>Skrundas novads</t>
  </si>
  <si>
    <t>0328200</t>
  </si>
  <si>
    <t>Smiltenes novads</t>
  </si>
  <si>
    <t>0621200</t>
  </si>
  <si>
    <t>Stopiņu novads</t>
  </si>
  <si>
    <t>0941600</t>
  </si>
  <si>
    <t>Strenču novads</t>
  </si>
  <si>
    <t>0809600</t>
  </si>
  <si>
    <t>Talsu novads</t>
  </si>
  <si>
    <t>0941800</t>
  </si>
  <si>
    <t>Tērvetes novads</t>
  </si>
  <si>
    <t>0880200</t>
  </si>
  <si>
    <t>Tukuma novads</t>
  </si>
  <si>
    <t>0468900</t>
  </si>
  <si>
    <t>Vaiņodes novads</t>
  </si>
  <si>
    <t>0900200</t>
  </si>
  <si>
    <t>Valkas novads</t>
  </si>
  <si>
    <t>0649300</t>
  </si>
  <si>
    <t>Valmiera</t>
  </si>
  <si>
    <t>0940200</t>
  </si>
  <si>
    <t>Varakļānu novads</t>
  </si>
  <si>
    <t>0701800</t>
  </si>
  <si>
    <t>Vārkavas novads</t>
  </si>
  <si>
    <t>0769101</t>
  </si>
  <si>
    <t>Vecpiebalgas novads</t>
  </si>
  <si>
    <t>0429300</t>
  </si>
  <si>
    <t>Vecumnieku novads</t>
  </si>
  <si>
    <t>0409500</t>
  </si>
  <si>
    <t xml:space="preserve">Ventspils                               </t>
  </si>
  <si>
    <t>0980200</t>
  </si>
  <si>
    <t>Ventspils novads</t>
  </si>
  <si>
    <t>0561800</t>
  </si>
  <si>
    <t>Viesītes novads</t>
  </si>
  <si>
    <t>0381600</t>
  </si>
  <si>
    <t>Viļakas novads</t>
  </si>
  <si>
    <t>0781800</t>
  </si>
  <si>
    <t>Viļānu novads</t>
  </si>
  <si>
    <t>0681801</t>
  </si>
  <si>
    <t>Zilupes novads</t>
  </si>
  <si>
    <t>Kopā</t>
  </si>
  <si>
    <t>Valstī vidēji</t>
  </si>
  <si>
    <t>Dispersija</t>
  </si>
  <si>
    <t>Standartnovirze</t>
  </si>
  <si>
    <t>Variants (ar soli 1,000), 5 grupas</t>
  </si>
  <si>
    <t>Nr.</t>
  </si>
  <si>
    <t>Grupa</t>
  </si>
  <si>
    <t>Vertēto ieņēmumu</t>
  </si>
  <si>
    <t>Pašvaldību skaits</t>
  </si>
  <si>
    <t>p.k.</t>
  </si>
  <si>
    <t>standartizēta vērtība</t>
  </si>
  <si>
    <t>(intervāls)</t>
  </si>
  <si>
    <t>1.</t>
  </si>
  <si>
    <t>V</t>
  </si>
  <si>
    <t>no -1,000 un zemāks</t>
  </si>
  <si>
    <t>2.</t>
  </si>
  <si>
    <t>IV</t>
  </si>
  <si>
    <t>no 0 līdz - 0,999</t>
  </si>
  <si>
    <t>3.</t>
  </si>
  <si>
    <t>III</t>
  </si>
  <si>
    <t>no 0,001 līdz 0,999</t>
  </si>
  <si>
    <t>4.</t>
  </si>
  <si>
    <t>II</t>
  </si>
  <si>
    <t>1,000 - 1,999</t>
  </si>
  <si>
    <t>5.</t>
  </si>
  <si>
    <t>I</t>
  </si>
  <si>
    <t>2,000 un augstāks</t>
  </si>
  <si>
    <t>Variants (ar soli 1,000) 4 grupas</t>
  </si>
  <si>
    <t>1,000 un augstāks</t>
  </si>
  <si>
    <t>Variants (ar soli 0,500) 5 grupas</t>
  </si>
  <si>
    <t>no -0,500 līdz -0,999</t>
  </si>
  <si>
    <t>no 0 līdz - 0,499</t>
  </si>
  <si>
    <t>no 0,001 līdz 0,499</t>
  </si>
  <si>
    <t>0,500 un augstāks</t>
  </si>
  <si>
    <t>Variants (ar soli 0,500) 4 grupas</t>
  </si>
  <si>
    <t>no -0,700 līdz -0,999</t>
  </si>
  <si>
    <t>no 0 līdz - 0,699</t>
  </si>
  <si>
    <t>no 0 un augstāks</t>
  </si>
  <si>
    <t xml:space="preserve">Vvariants (ar soli 0,700) 4 grupas </t>
  </si>
  <si>
    <t>Pašvaldību skaits valsts budžeta dotācijas intervālos</t>
  </si>
  <si>
    <t>N.p.k.</t>
  </si>
  <si>
    <t>Vertēto ieņēmumu standartizēta vērtības intervāls</t>
  </si>
  <si>
    <t>Valsts budžeta dotācija (%)</t>
  </si>
  <si>
    <t>&lt; (-1,0)</t>
  </si>
  <si>
    <t>≥ (-1,0) – 0,0 &lt;</t>
  </si>
  <si>
    <t>≥ 0,0 – 1,0 &lt;</t>
  </si>
  <si>
    <t>≥ 1,0 – 2,0 &lt;</t>
  </si>
  <si>
    <t>≥ 2,0</t>
  </si>
  <si>
    <t>Salīdzinājumā ar iepriekšējo gadu</t>
  </si>
  <si>
    <t>VBD likmes 2020. gadā</t>
  </si>
  <si>
    <t>Vērtētie IIN ieņēmumi  pašvaldībām 
2021. gadā, euro</t>
  </si>
  <si>
    <t xml:space="preserve">Pastāvīgo iedzīvotāju skaits 2020.gadā *    </t>
  </si>
  <si>
    <t>Vērtētie  ieņēmumi uz 1 iedzīvotāju 2020. gadā, euro</t>
  </si>
  <si>
    <t>Standartizētā  vērtība 2021. gadā</t>
  </si>
  <si>
    <t>VBD likmes 2021. gadā</t>
  </si>
  <si>
    <r>
      <t xml:space="preserve">Pašvaldību budžeta kapacitātes rādītājs 2021.gadā 
</t>
    </r>
    <r>
      <rPr>
        <sz val="10"/>
        <rFont val="Times New Roman"/>
        <family val="1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</si>
  <si>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>Pašvaldību skaits 2021.gadā</t>
  </si>
  <si>
    <t>* Iedzīvotāju skaits uz 01.01.2020. (PMLP dati)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</si>
</sst>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0.0000"/>
    <numFmt numFmtId="174" formatCode="0.0"/>
    <numFmt numFmtId="175" formatCode="_-* #,##0.0_-;\-* #,##0.0_-;_-* &quot;-&quot;??_-;_-@_-"/>
    <numFmt numFmtId="176" formatCode="[$-426]dddd\,\ yyyy\.\ &quot;gada&quot;\ d\.\ mmmm"/>
    <numFmt numFmtId="177" formatCode="0.0%"/>
    <numFmt numFmtId="178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60" applyNumberFormat="1" applyFont="1" applyFill="1" applyBorder="1" applyAlignment="1">
      <alignment horizontal="center"/>
      <protection/>
    </xf>
    <xf numFmtId="49" fontId="3" fillId="0" borderId="12" xfId="60" applyNumberFormat="1" applyFont="1" applyFill="1" applyBorder="1" applyAlignment="1">
      <alignment horizontal="center"/>
      <protection/>
    </xf>
    <xf numFmtId="173" fontId="3" fillId="0" borderId="11" xfId="0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47" fillId="0" borderId="25" xfId="0" applyFont="1" applyFill="1" applyBorder="1" applyAlignment="1">
      <alignment wrapText="1"/>
    </xf>
    <xf numFmtId="0" fontId="47" fillId="0" borderId="26" xfId="0" applyFont="1" applyFill="1" applyBorder="1" applyAlignment="1">
      <alignment wrapText="1"/>
    </xf>
    <xf numFmtId="0" fontId="47" fillId="0" borderId="27" xfId="0" applyFont="1" applyFill="1" applyBorder="1" applyAlignment="1">
      <alignment wrapText="1"/>
    </xf>
    <xf numFmtId="0" fontId="47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32" xfId="42" applyNumberFormat="1" applyFont="1" applyFill="1" applyBorder="1" applyAlignment="1">
      <alignment/>
    </xf>
    <xf numFmtId="172" fontId="3" fillId="0" borderId="32" xfId="42" applyNumberFormat="1" applyFont="1" applyBorder="1" applyAlignment="1">
      <alignment/>
    </xf>
    <xf numFmtId="172" fontId="3" fillId="0" borderId="11" xfId="42" applyNumberFormat="1" applyFont="1" applyFill="1" applyBorder="1" applyAlignment="1">
      <alignment/>
    </xf>
    <xf numFmtId="172" fontId="2" fillId="0" borderId="11" xfId="42" applyNumberFormat="1" applyFont="1" applyFill="1" applyBorder="1" applyAlignment="1">
      <alignment/>
    </xf>
    <xf numFmtId="43" fontId="3" fillId="0" borderId="11" xfId="42" applyFont="1" applyFill="1" applyBorder="1" applyAlignment="1">
      <alignment/>
    </xf>
    <xf numFmtId="43" fontId="3" fillId="0" borderId="11" xfId="42" applyFont="1" applyFill="1" applyBorder="1" applyAlignment="1">
      <alignment horizontal="right" wrapText="1"/>
    </xf>
    <xf numFmtId="9" fontId="3" fillId="0" borderId="11" xfId="63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4" fontId="2" fillId="0" borderId="1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174" fontId="2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9" fontId="3" fillId="0" borderId="11" xfId="63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9" fontId="2" fillId="0" borderId="35" xfId="63" applyFont="1" applyFill="1" applyBorder="1" applyAlignment="1">
      <alignment horizontal="center" vertical="center" wrapText="1"/>
    </xf>
    <xf numFmtId="9" fontId="2" fillId="0" borderId="35" xfId="63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9" fontId="3" fillId="0" borderId="11" xfId="63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4" fontId="3" fillId="35" borderId="11" xfId="0" applyNumberFormat="1" applyFont="1" applyFill="1" applyBorder="1" applyAlignment="1">
      <alignment horizontal="left"/>
    </xf>
    <xf numFmtId="172" fontId="3" fillId="0" borderId="11" xfId="42" applyNumberFormat="1" applyFont="1" applyFill="1" applyBorder="1" applyAlignment="1" applyProtection="1">
      <alignment/>
      <protection locked="0"/>
    </xf>
    <xf numFmtId="0" fontId="2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53" applyFont="1" applyAlignment="1" applyProtection="1">
      <alignment horizontal="left"/>
      <protection/>
    </xf>
    <xf numFmtId="0" fontId="59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zoomScale="130" zoomScaleNormal="130" zoomScalePageLayoutView="0" workbookViewId="0" topLeftCell="A1">
      <selection activeCell="A2" sqref="A2:K2"/>
    </sheetView>
  </sheetViews>
  <sheetFormatPr defaultColWidth="9.140625" defaultRowHeight="15"/>
  <cols>
    <col min="1" max="1" width="10.28125" style="49" customWidth="1"/>
    <col min="2" max="2" width="18.7109375" style="49" customWidth="1"/>
    <col min="3" max="3" width="13.421875" style="49" bestFit="1" customWidth="1"/>
    <col min="4" max="5" width="11.421875" style="49" customWidth="1"/>
    <col min="6" max="6" width="13.421875" style="49" bestFit="1" customWidth="1"/>
    <col min="7" max="7" width="10.00390625" style="49" customWidth="1"/>
    <col min="8" max="8" width="16.140625" style="49" customWidth="1"/>
    <col min="9" max="9" width="11.8515625" style="49" customWidth="1"/>
    <col min="10" max="10" width="11.140625" style="49" customWidth="1"/>
    <col min="11" max="11" width="14.140625" style="49" hidden="1" customWidth="1"/>
    <col min="12" max="12" width="15.57421875" style="49" hidden="1" customWidth="1"/>
    <col min="13" max="16384" width="9.140625" style="49" customWidth="1"/>
  </cols>
  <sheetData>
    <row r="2" spans="1:11" ht="12.75">
      <c r="A2" s="88" t="s">
        <v>299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31.5" customHeight="1" hidden="1">
      <c r="A3" s="2"/>
      <c r="B3" s="48"/>
      <c r="C3" s="3"/>
      <c r="D3" s="48"/>
      <c r="E3" s="3"/>
      <c r="F3" s="77" t="s">
        <v>0</v>
      </c>
      <c r="G3" s="78">
        <v>0.1</v>
      </c>
      <c r="H3" s="78">
        <v>0.15</v>
      </c>
      <c r="I3" s="78">
        <v>0.2</v>
      </c>
      <c r="J3" s="78">
        <v>0.25</v>
      </c>
      <c r="K3" s="78">
        <v>0.3</v>
      </c>
    </row>
    <row r="4" spans="1:12" ht="72" customHeight="1">
      <c r="A4" s="4" t="s">
        <v>1</v>
      </c>
      <c r="B4" s="4" t="s">
        <v>2</v>
      </c>
      <c r="C4" s="5" t="s">
        <v>294</v>
      </c>
      <c r="D4" s="4" t="s">
        <v>295</v>
      </c>
      <c r="E4" s="6" t="s">
        <v>296</v>
      </c>
      <c r="F4" s="7" t="s">
        <v>3</v>
      </c>
      <c r="G4" s="7" t="s">
        <v>4</v>
      </c>
      <c r="H4" s="7" t="s">
        <v>5</v>
      </c>
      <c r="I4" s="4" t="s">
        <v>297</v>
      </c>
      <c r="J4" s="7" t="s">
        <v>298</v>
      </c>
      <c r="K4" s="7" t="s">
        <v>293</v>
      </c>
      <c r="L4" s="7" t="s">
        <v>292</v>
      </c>
    </row>
    <row r="5" spans="1:12" ht="12.75">
      <c r="A5" s="8" t="s">
        <v>6</v>
      </c>
      <c r="B5" s="84" t="s">
        <v>7</v>
      </c>
      <c r="C5" s="51">
        <v>1050877.8994506681</v>
      </c>
      <c r="D5" s="51">
        <v>3376</v>
      </c>
      <c r="E5" s="52">
        <f aca="true" t="shared" si="0" ref="E5:E36">C5/D5</f>
        <v>311.2789986524491</v>
      </c>
      <c r="F5" s="11">
        <f>E5-E$125</f>
        <v>-412.24095874335785</v>
      </c>
      <c r="G5" s="11">
        <f aca="true" t="shared" si="1" ref="G5:G68">F5^2</f>
        <v>169942.60806564288</v>
      </c>
      <c r="H5" s="11">
        <f>G5*D5</f>
        <v>573726244.8296103</v>
      </c>
      <c r="I5" s="10">
        <f aca="true" t="shared" si="2" ref="I5:I68">F5/$H$129</f>
        <v>-1.6291204653470828</v>
      </c>
      <c r="J5" s="81">
        <f>IF(I5&lt;-1,$K$3,IF(I5&lt;0,$J$3,(IF(I5&lt;1,$I$3,(IF(I5&lt;2,$H$3,$G$3))))))</f>
        <v>0.3</v>
      </c>
      <c r="K5" s="57">
        <v>0.3</v>
      </c>
      <c r="L5" s="75">
        <f>J5-K5</f>
        <v>0</v>
      </c>
    </row>
    <row r="6" spans="1:12" ht="12.75">
      <c r="A6" s="8" t="s">
        <v>8</v>
      </c>
      <c r="B6" s="83" t="s">
        <v>9</v>
      </c>
      <c r="C6" s="53">
        <v>5112901.698126955</v>
      </c>
      <c r="D6" s="53">
        <v>8539</v>
      </c>
      <c r="E6" s="52">
        <f t="shared" si="0"/>
        <v>598.7705466830957</v>
      </c>
      <c r="F6" s="11">
        <f aca="true" t="shared" si="3" ref="F6:F69">E6-E$125</f>
        <v>-124.74941071271121</v>
      </c>
      <c r="G6" s="11">
        <f t="shared" si="1"/>
        <v>15562.415473168707</v>
      </c>
      <c r="H6" s="11">
        <f aca="true" t="shared" si="4" ref="H6:H69">G6*D6</f>
        <v>132887465.72538759</v>
      </c>
      <c r="I6" s="10">
        <f t="shared" si="2"/>
        <v>-0.4929927842482754</v>
      </c>
      <c r="J6" s="81">
        <f aca="true" t="shared" si="5" ref="J6:J69">IF(I6&lt;-1,$K$3,IF(I6&lt;0,$J$3,(IF(I6&lt;1,$I$3,(IF(I6&lt;2,$H$3,$G$3))))))</f>
        <v>0.25</v>
      </c>
      <c r="K6" s="57">
        <v>0.25</v>
      </c>
      <c r="L6" s="75">
        <f aca="true" t="shared" si="6" ref="L6:L69">J6-K6</f>
        <v>0</v>
      </c>
    </row>
    <row r="7" spans="1:12" ht="12.75">
      <c r="A7" s="9" t="s">
        <v>10</v>
      </c>
      <c r="B7" s="85" t="s">
        <v>11</v>
      </c>
      <c r="C7" s="53">
        <v>3871198.77627117</v>
      </c>
      <c r="D7" s="53">
        <v>8565</v>
      </c>
      <c r="E7" s="52">
        <f t="shared" si="0"/>
        <v>451.9788413626585</v>
      </c>
      <c r="F7" s="11">
        <f t="shared" si="3"/>
        <v>-271.54111603314846</v>
      </c>
      <c r="G7" s="11">
        <f t="shared" si="1"/>
        <v>73734.57769652779</v>
      </c>
      <c r="H7" s="11">
        <f t="shared" si="4"/>
        <v>631536657.9707606</v>
      </c>
      <c r="I7" s="10">
        <f t="shared" si="2"/>
        <v>-1.0730937329984964</v>
      </c>
      <c r="J7" s="81">
        <f t="shared" si="5"/>
        <v>0.3</v>
      </c>
      <c r="K7" s="57">
        <v>0.3</v>
      </c>
      <c r="L7" s="75">
        <f t="shared" si="6"/>
        <v>0</v>
      </c>
    </row>
    <row r="8" spans="1:12" ht="12.75">
      <c r="A8" s="9" t="s">
        <v>12</v>
      </c>
      <c r="B8" s="85" t="s">
        <v>13</v>
      </c>
      <c r="C8" s="53">
        <v>1326484.713648081</v>
      </c>
      <c r="D8" s="53">
        <v>2571</v>
      </c>
      <c r="E8" s="52">
        <f t="shared" si="0"/>
        <v>515.9411566114668</v>
      </c>
      <c r="F8" s="11">
        <f t="shared" si="3"/>
        <v>-207.57880078434016</v>
      </c>
      <c r="G8" s="11">
        <f t="shared" si="1"/>
        <v>43088.958535064776</v>
      </c>
      <c r="H8" s="11">
        <f t="shared" si="4"/>
        <v>110781712.39365155</v>
      </c>
      <c r="I8" s="10">
        <f t="shared" si="2"/>
        <v>-0.8203233214885451</v>
      </c>
      <c r="J8" s="81">
        <f t="shared" si="5"/>
        <v>0.25</v>
      </c>
      <c r="K8" s="57">
        <v>0.25</v>
      </c>
      <c r="L8" s="75">
        <f t="shared" si="6"/>
        <v>0</v>
      </c>
    </row>
    <row r="9" spans="1:12" ht="12.75">
      <c r="A9" s="9" t="s">
        <v>14</v>
      </c>
      <c r="B9" s="85" t="s">
        <v>15</v>
      </c>
      <c r="C9" s="53">
        <v>2124124.891418258</v>
      </c>
      <c r="D9" s="53">
        <v>4823</v>
      </c>
      <c r="E9" s="52">
        <f t="shared" si="0"/>
        <v>440.4156938457927</v>
      </c>
      <c r="F9" s="11">
        <f t="shared" si="3"/>
        <v>-283.10426355001425</v>
      </c>
      <c r="G9" s="11">
        <f t="shared" si="1"/>
        <v>80148.02404019593</v>
      </c>
      <c r="H9" s="11">
        <f t="shared" si="4"/>
        <v>386553919.945865</v>
      </c>
      <c r="I9" s="10">
        <f t="shared" si="2"/>
        <v>-1.1187897267225961</v>
      </c>
      <c r="J9" s="81">
        <f t="shared" si="5"/>
        <v>0.3</v>
      </c>
      <c r="K9" s="57">
        <v>0.3</v>
      </c>
      <c r="L9" s="75">
        <f t="shared" si="6"/>
        <v>0</v>
      </c>
    </row>
    <row r="10" spans="1:12" ht="12.75">
      <c r="A10" s="9" t="s">
        <v>16</v>
      </c>
      <c r="B10" s="85" t="s">
        <v>17</v>
      </c>
      <c r="C10" s="53">
        <v>710570.7881837228</v>
      </c>
      <c r="D10" s="87">
        <v>1370</v>
      </c>
      <c r="E10" s="52">
        <f t="shared" si="0"/>
        <v>518.6648088932283</v>
      </c>
      <c r="F10" s="11">
        <f t="shared" si="3"/>
        <v>-204.8551485025787</v>
      </c>
      <c r="G10" s="11">
        <f t="shared" si="1"/>
        <v>41965.63186801357</v>
      </c>
      <c r="H10" s="11">
        <f t="shared" si="4"/>
        <v>57492915.659178585</v>
      </c>
      <c r="I10" s="10">
        <f t="shared" si="2"/>
        <v>-0.8095598163622405</v>
      </c>
      <c r="J10" s="81">
        <f t="shared" si="5"/>
        <v>0.25</v>
      </c>
      <c r="K10" s="57">
        <v>0.25</v>
      </c>
      <c r="L10" s="75">
        <f t="shared" si="6"/>
        <v>0</v>
      </c>
    </row>
    <row r="11" spans="1:12" ht="12.75">
      <c r="A11" s="9" t="s">
        <v>18</v>
      </c>
      <c r="B11" s="83" t="s">
        <v>19</v>
      </c>
      <c r="C11" s="53">
        <v>6991643.264016457</v>
      </c>
      <c r="D11" s="53">
        <v>15645</v>
      </c>
      <c r="E11" s="52">
        <f t="shared" si="0"/>
        <v>446.8931456705949</v>
      </c>
      <c r="F11" s="11">
        <f t="shared" si="3"/>
        <v>-276.62681172521206</v>
      </c>
      <c r="G11" s="11">
        <f t="shared" si="1"/>
        <v>76522.39296525592</v>
      </c>
      <c r="H11" s="11">
        <f t="shared" si="4"/>
        <v>1197192837.941429</v>
      </c>
      <c r="I11" s="10">
        <f t="shared" si="2"/>
        <v>-1.0931917139408178</v>
      </c>
      <c r="J11" s="81">
        <f t="shared" si="5"/>
        <v>0.3</v>
      </c>
      <c r="K11" s="57">
        <v>0.3</v>
      </c>
      <c r="L11" s="75">
        <f t="shared" si="6"/>
        <v>0</v>
      </c>
    </row>
    <row r="12" spans="1:12" ht="12.75">
      <c r="A12" s="9" t="s">
        <v>20</v>
      </c>
      <c r="B12" s="85" t="s">
        <v>21</v>
      </c>
      <c r="C12" s="53">
        <v>3103885.082886572</v>
      </c>
      <c r="D12" s="53">
        <v>5404</v>
      </c>
      <c r="E12" s="52">
        <f t="shared" si="0"/>
        <v>574.3680760337846</v>
      </c>
      <c r="F12" s="11">
        <f t="shared" si="3"/>
        <v>-149.15188136202232</v>
      </c>
      <c r="G12" s="11">
        <f t="shared" si="1"/>
        <v>22246.28371383078</v>
      </c>
      <c r="H12" s="11">
        <f t="shared" si="4"/>
        <v>120218917.18954153</v>
      </c>
      <c r="I12" s="10">
        <f t="shared" si="2"/>
        <v>-0.589428044977847</v>
      </c>
      <c r="J12" s="81">
        <f t="shared" si="5"/>
        <v>0.25</v>
      </c>
      <c r="K12" s="57">
        <v>0.25</v>
      </c>
      <c r="L12" s="75">
        <f t="shared" si="6"/>
        <v>0</v>
      </c>
    </row>
    <row r="13" spans="1:12" ht="12.75">
      <c r="A13" s="9" t="s">
        <v>22</v>
      </c>
      <c r="B13" s="85" t="s">
        <v>23</v>
      </c>
      <c r="C13" s="53">
        <v>1467976.471664621</v>
      </c>
      <c r="D13" s="53">
        <v>3490</v>
      </c>
      <c r="E13" s="52">
        <f t="shared" si="0"/>
        <v>420.6236308494616</v>
      </c>
      <c r="F13" s="11">
        <f t="shared" si="3"/>
        <v>-302.89632654634534</v>
      </c>
      <c r="G13" s="11">
        <f t="shared" si="1"/>
        <v>91746.18463527027</v>
      </c>
      <c r="H13" s="11">
        <f t="shared" si="4"/>
        <v>320194184.37709326</v>
      </c>
      <c r="I13" s="10">
        <f t="shared" si="2"/>
        <v>-1.1970052805022366</v>
      </c>
      <c r="J13" s="81">
        <f t="shared" si="5"/>
        <v>0.3</v>
      </c>
      <c r="K13" s="57">
        <v>0.3</v>
      </c>
      <c r="L13" s="75">
        <f t="shared" si="6"/>
        <v>0</v>
      </c>
    </row>
    <row r="14" spans="1:12" ht="12.75">
      <c r="A14" s="9" t="s">
        <v>24</v>
      </c>
      <c r="B14" s="85" t="s">
        <v>25</v>
      </c>
      <c r="C14" s="53">
        <v>3425157.7747987364</v>
      </c>
      <c r="D14" s="53">
        <v>6815</v>
      </c>
      <c r="E14" s="52">
        <f t="shared" si="0"/>
        <v>502.5910161113333</v>
      </c>
      <c r="F14" s="11">
        <f t="shared" si="3"/>
        <v>-220.92894128447364</v>
      </c>
      <c r="G14" s="11">
        <f t="shared" si="1"/>
        <v>48809.5970970784</v>
      </c>
      <c r="H14" s="11">
        <f t="shared" si="4"/>
        <v>332637404.2165893</v>
      </c>
      <c r="I14" s="10">
        <f t="shared" si="2"/>
        <v>-0.8730812695835726</v>
      </c>
      <c r="J14" s="81">
        <f t="shared" si="5"/>
        <v>0.25</v>
      </c>
      <c r="K14" s="57">
        <v>0.25</v>
      </c>
      <c r="L14" s="75">
        <f t="shared" si="6"/>
        <v>0</v>
      </c>
    </row>
    <row r="15" spans="1:12" ht="12.75">
      <c r="A15" s="9" t="s">
        <v>26</v>
      </c>
      <c r="B15" s="85" t="s">
        <v>27</v>
      </c>
      <c r="C15" s="53">
        <v>12867417.131123915</v>
      </c>
      <c r="D15" s="53">
        <v>12171</v>
      </c>
      <c r="E15" s="52">
        <f t="shared" si="0"/>
        <v>1057.219384695088</v>
      </c>
      <c r="F15" s="11">
        <f t="shared" si="3"/>
        <v>333.69942729928096</v>
      </c>
      <c r="G15" s="11">
        <f t="shared" si="1"/>
        <v>111355.30777986809</v>
      </c>
      <c r="H15" s="11">
        <f t="shared" si="4"/>
        <v>1355305450.9887745</v>
      </c>
      <c r="I15" s="10">
        <f t="shared" si="2"/>
        <v>1.3187349649705782</v>
      </c>
      <c r="J15" s="81">
        <f t="shared" si="5"/>
        <v>0.15</v>
      </c>
      <c r="K15" s="57">
        <v>0.15</v>
      </c>
      <c r="L15" s="75">
        <f t="shared" si="6"/>
        <v>0</v>
      </c>
    </row>
    <row r="16" spans="1:12" ht="12.75">
      <c r="A16" s="9" t="s">
        <v>28</v>
      </c>
      <c r="B16" s="85" t="s">
        <v>29</v>
      </c>
      <c r="C16" s="53">
        <v>12955171.228295043</v>
      </c>
      <c r="D16" s="53">
        <v>12014</v>
      </c>
      <c r="E16" s="52">
        <f t="shared" si="0"/>
        <v>1078.339539561765</v>
      </c>
      <c r="F16" s="11">
        <f t="shared" si="3"/>
        <v>354.81958216595797</v>
      </c>
      <c r="G16" s="11">
        <f t="shared" si="1"/>
        <v>125896.935888425</v>
      </c>
      <c r="H16" s="11">
        <f t="shared" si="4"/>
        <v>1512525787.763538</v>
      </c>
      <c r="I16" s="10">
        <f t="shared" si="2"/>
        <v>1.402198958042707</v>
      </c>
      <c r="J16" s="81">
        <f t="shared" si="5"/>
        <v>0.15</v>
      </c>
      <c r="K16" s="57">
        <v>0.15</v>
      </c>
      <c r="L16" s="75">
        <f t="shared" si="6"/>
        <v>0</v>
      </c>
    </row>
    <row r="17" spans="1:12" ht="12.75">
      <c r="A17" s="9" t="s">
        <v>30</v>
      </c>
      <c r="B17" s="85" t="s">
        <v>31</v>
      </c>
      <c r="C17" s="53">
        <v>4144141.2055811505</v>
      </c>
      <c r="D17" s="53">
        <v>5690</v>
      </c>
      <c r="E17" s="52">
        <f t="shared" si="0"/>
        <v>728.3200712796398</v>
      </c>
      <c r="F17" s="11">
        <f t="shared" si="3"/>
        <v>4.800113883832864</v>
      </c>
      <c r="G17" s="11">
        <f t="shared" si="1"/>
        <v>23.041093297765023</v>
      </c>
      <c r="H17" s="11">
        <f t="shared" si="4"/>
        <v>131103.82086428298</v>
      </c>
      <c r="I17" s="10">
        <f t="shared" si="2"/>
        <v>0.018969400294397084</v>
      </c>
      <c r="J17" s="81">
        <f t="shared" si="5"/>
        <v>0.2</v>
      </c>
      <c r="K17" s="57">
        <v>0.25</v>
      </c>
      <c r="L17" s="75">
        <f t="shared" si="6"/>
        <v>-0.04999999999999999</v>
      </c>
    </row>
    <row r="18" spans="1:12" ht="12.75">
      <c r="A18" s="9" t="s">
        <v>32</v>
      </c>
      <c r="B18" s="85" t="s">
        <v>33</v>
      </c>
      <c r="C18" s="53">
        <v>391972.2309351463</v>
      </c>
      <c r="D18" s="53">
        <v>1038</v>
      </c>
      <c r="E18" s="52">
        <f t="shared" si="0"/>
        <v>377.62257315524687</v>
      </c>
      <c r="F18" s="11">
        <f t="shared" si="3"/>
        <v>-345.8973842405601</v>
      </c>
      <c r="G18" s="11">
        <f t="shared" si="1"/>
        <v>119645.00042446167</v>
      </c>
      <c r="H18" s="11">
        <f t="shared" si="4"/>
        <v>124191510.44059122</v>
      </c>
      <c r="I18" s="10">
        <f t="shared" si="2"/>
        <v>-1.3669396396080435</v>
      </c>
      <c r="J18" s="81">
        <f t="shared" si="5"/>
        <v>0.3</v>
      </c>
      <c r="K18" s="57">
        <v>0.3</v>
      </c>
      <c r="L18" s="75">
        <f t="shared" si="6"/>
        <v>0</v>
      </c>
    </row>
    <row r="19" spans="1:12" ht="12.75">
      <c r="A19" s="9" t="s">
        <v>34</v>
      </c>
      <c r="B19" s="83" t="s">
        <v>35</v>
      </c>
      <c r="C19" s="53">
        <v>5116528.944107376</v>
      </c>
      <c r="D19" s="53">
        <v>12672</v>
      </c>
      <c r="E19" s="52">
        <f t="shared" si="0"/>
        <v>403.7664886448371</v>
      </c>
      <c r="F19" s="11">
        <f t="shared" si="3"/>
        <v>-319.75346875096983</v>
      </c>
      <c r="G19" s="11">
        <f t="shared" si="1"/>
        <v>102242.28077827743</v>
      </c>
      <c r="H19" s="11">
        <f t="shared" si="4"/>
        <v>1295614182.0223317</v>
      </c>
      <c r="I19" s="10">
        <f t="shared" si="2"/>
        <v>-1.2636224246029435</v>
      </c>
      <c r="J19" s="81">
        <f t="shared" si="5"/>
        <v>0.3</v>
      </c>
      <c r="K19" s="57">
        <v>0.3</v>
      </c>
      <c r="L19" s="75">
        <f t="shared" si="6"/>
        <v>0</v>
      </c>
    </row>
    <row r="20" spans="1:12" ht="12.75">
      <c r="A20" s="9" t="s">
        <v>36</v>
      </c>
      <c r="B20" s="83" t="s">
        <v>37</v>
      </c>
      <c r="C20" s="53">
        <v>13883649.932430828</v>
      </c>
      <c r="D20" s="53">
        <v>23838</v>
      </c>
      <c r="E20" s="52">
        <f t="shared" si="0"/>
        <v>582.4167267568936</v>
      </c>
      <c r="F20" s="11">
        <f t="shared" si="3"/>
        <v>-141.10323063891337</v>
      </c>
      <c r="G20" s="11">
        <f t="shared" si="1"/>
        <v>19910.12169673838</v>
      </c>
      <c r="H20" s="11">
        <f t="shared" si="4"/>
        <v>474617481.0068495</v>
      </c>
      <c r="I20" s="10">
        <f t="shared" si="2"/>
        <v>-0.5576208668376214</v>
      </c>
      <c r="J20" s="81">
        <f t="shared" si="5"/>
        <v>0.25</v>
      </c>
      <c r="K20" s="57">
        <v>0.25</v>
      </c>
      <c r="L20" s="75">
        <f t="shared" si="6"/>
        <v>0</v>
      </c>
    </row>
    <row r="21" spans="1:12" ht="12.75">
      <c r="A21" s="9" t="s">
        <v>38</v>
      </c>
      <c r="B21" s="85" t="s">
        <v>39</v>
      </c>
      <c r="C21" s="53">
        <v>1981672.0110662403</v>
      </c>
      <c r="D21" s="53">
        <v>3108</v>
      </c>
      <c r="E21" s="52">
        <f t="shared" si="0"/>
        <v>637.60360716417</v>
      </c>
      <c r="F21" s="11">
        <f t="shared" si="3"/>
        <v>-85.91635023163701</v>
      </c>
      <c r="G21" s="11">
        <f t="shared" si="1"/>
        <v>7381.619237125313</v>
      </c>
      <c r="H21" s="11">
        <f t="shared" si="4"/>
        <v>22942072.588985473</v>
      </c>
      <c r="I21" s="10">
        <f t="shared" si="2"/>
        <v>-0.339529785921697</v>
      </c>
      <c r="J21" s="81">
        <f t="shared" si="5"/>
        <v>0.25</v>
      </c>
      <c r="K21" s="57">
        <v>0.25</v>
      </c>
      <c r="L21" s="75">
        <f t="shared" si="6"/>
        <v>0</v>
      </c>
    </row>
    <row r="22" spans="1:12" ht="12.75">
      <c r="A22" s="9" t="s">
        <v>40</v>
      </c>
      <c r="B22" s="85" t="s">
        <v>41</v>
      </c>
      <c r="C22" s="53">
        <v>3452730.1340841907</v>
      </c>
      <c r="D22" s="53">
        <v>6275</v>
      </c>
      <c r="E22" s="52">
        <f t="shared" si="0"/>
        <v>550.2358779417037</v>
      </c>
      <c r="F22" s="11">
        <f t="shared" si="3"/>
        <v>-173.28407945410322</v>
      </c>
      <c r="G22" s="11">
        <f t="shared" si="1"/>
        <v>30027.37219225596</v>
      </c>
      <c r="H22" s="11">
        <f t="shared" si="4"/>
        <v>188421760.50640616</v>
      </c>
      <c r="I22" s="10">
        <f t="shared" si="2"/>
        <v>-0.6847952251470888</v>
      </c>
      <c r="J22" s="81">
        <f t="shared" si="5"/>
        <v>0.25</v>
      </c>
      <c r="K22" s="57">
        <v>0.25</v>
      </c>
      <c r="L22" s="75">
        <f t="shared" si="6"/>
        <v>0</v>
      </c>
    </row>
    <row r="23" spans="1:12" ht="12.75">
      <c r="A23" s="9" t="s">
        <v>42</v>
      </c>
      <c r="B23" s="85" t="s">
        <v>43</v>
      </c>
      <c r="C23" s="53">
        <v>4391335.942904707</v>
      </c>
      <c r="D23" s="53">
        <v>7595</v>
      </c>
      <c r="E23" s="52">
        <f t="shared" si="0"/>
        <v>578.1877475845565</v>
      </c>
      <c r="F23" s="11">
        <f t="shared" si="3"/>
        <v>-145.33220981125044</v>
      </c>
      <c r="G23" s="11">
        <f t="shared" si="1"/>
        <v>21121.451208621318</v>
      </c>
      <c r="H23" s="11">
        <f t="shared" si="4"/>
        <v>160417421.9294789</v>
      </c>
      <c r="I23" s="10">
        <f t="shared" si="2"/>
        <v>-0.5743332200646813</v>
      </c>
      <c r="J23" s="81">
        <f t="shared" si="5"/>
        <v>0.25</v>
      </c>
      <c r="K23" s="57">
        <v>0.25</v>
      </c>
      <c r="L23" s="75">
        <f t="shared" si="6"/>
        <v>0</v>
      </c>
    </row>
    <row r="24" spans="1:12" ht="12.75">
      <c r="A24" s="9" t="s">
        <v>44</v>
      </c>
      <c r="B24" s="85" t="s">
        <v>45</v>
      </c>
      <c r="C24" s="53">
        <v>10295434.504767606</v>
      </c>
      <c r="D24" s="53">
        <v>9581</v>
      </c>
      <c r="E24" s="52">
        <f t="shared" si="0"/>
        <v>1074.5678431027666</v>
      </c>
      <c r="F24" s="11">
        <f t="shared" si="3"/>
        <v>351.0478857069596</v>
      </c>
      <c r="G24" s="11">
        <f t="shared" si="1"/>
        <v>123234.61805932659</v>
      </c>
      <c r="H24" s="11">
        <f t="shared" si="4"/>
        <v>1180710875.626408</v>
      </c>
      <c r="I24" s="10">
        <f t="shared" si="2"/>
        <v>1.3872937241980112</v>
      </c>
      <c r="J24" s="81">
        <f t="shared" si="5"/>
        <v>0.15</v>
      </c>
      <c r="K24" s="57">
        <v>0.15</v>
      </c>
      <c r="L24" s="75">
        <f t="shared" si="6"/>
        <v>0</v>
      </c>
    </row>
    <row r="25" spans="1:12" ht="12.75">
      <c r="A25" s="9" t="s">
        <v>46</v>
      </c>
      <c r="B25" s="85" t="s">
        <v>47</v>
      </c>
      <c r="C25" s="53">
        <v>1175719.0926720216</v>
      </c>
      <c r="D25" s="53">
        <v>2444</v>
      </c>
      <c r="E25" s="52">
        <f t="shared" si="0"/>
        <v>481.06345854010704</v>
      </c>
      <c r="F25" s="11">
        <f t="shared" si="3"/>
        <v>-242.45649885569992</v>
      </c>
      <c r="G25" s="11">
        <f t="shared" si="1"/>
        <v>58785.153837364014</v>
      </c>
      <c r="H25" s="11">
        <f t="shared" si="4"/>
        <v>143670915.97851765</v>
      </c>
      <c r="I25" s="10">
        <f t="shared" si="2"/>
        <v>-0.9581552629954107</v>
      </c>
      <c r="J25" s="81">
        <f t="shared" si="5"/>
        <v>0.25</v>
      </c>
      <c r="K25" s="57">
        <v>0.25</v>
      </c>
      <c r="L25" s="75">
        <f t="shared" si="6"/>
        <v>0</v>
      </c>
    </row>
    <row r="26" spans="1:12" ht="12.75">
      <c r="A26" s="9" t="s">
        <v>48</v>
      </c>
      <c r="B26" s="83" t="s">
        <v>49</v>
      </c>
      <c r="C26" s="53">
        <v>11413872.792361433</v>
      </c>
      <c r="D26" s="53">
        <v>18198</v>
      </c>
      <c r="E26" s="52">
        <f t="shared" si="0"/>
        <v>627.204791315608</v>
      </c>
      <c r="F26" s="11">
        <f t="shared" si="3"/>
        <v>-96.31516608019899</v>
      </c>
      <c r="G26" s="11">
        <f t="shared" si="1"/>
        <v>9276.611217056314</v>
      </c>
      <c r="H26" s="11">
        <f t="shared" si="4"/>
        <v>168815770.9279908</v>
      </c>
      <c r="I26" s="10">
        <f t="shared" si="2"/>
        <v>-0.3806244985041373</v>
      </c>
      <c r="J26" s="81">
        <f t="shared" si="5"/>
        <v>0.25</v>
      </c>
      <c r="K26" s="57">
        <v>0.25</v>
      </c>
      <c r="L26" s="75">
        <f t="shared" si="6"/>
        <v>0</v>
      </c>
    </row>
    <row r="27" spans="1:12" ht="12.75">
      <c r="A27" s="9" t="s">
        <v>50</v>
      </c>
      <c r="B27" s="85" t="s">
        <v>51</v>
      </c>
      <c r="C27" s="53">
        <v>963761.0680390563</v>
      </c>
      <c r="D27" s="53">
        <v>2589</v>
      </c>
      <c r="E27" s="52">
        <f t="shared" si="0"/>
        <v>372.25224721477645</v>
      </c>
      <c r="F27" s="11">
        <f t="shared" si="3"/>
        <v>-351.2677101810305</v>
      </c>
      <c r="G27" s="11">
        <f t="shared" si="1"/>
        <v>123389.00421582445</v>
      </c>
      <c r="H27" s="11">
        <f t="shared" si="4"/>
        <v>319454131.9147695</v>
      </c>
      <c r="I27" s="10">
        <f t="shared" si="2"/>
        <v>-1.3881624407626745</v>
      </c>
      <c r="J27" s="81">
        <f t="shared" si="5"/>
        <v>0.3</v>
      </c>
      <c r="K27" s="57">
        <v>0.3</v>
      </c>
      <c r="L27" s="75">
        <f t="shared" si="6"/>
        <v>0</v>
      </c>
    </row>
    <row r="28" spans="1:12" ht="12.75">
      <c r="A28" s="9" t="s">
        <v>52</v>
      </c>
      <c r="B28" s="85" t="s">
        <v>53</v>
      </c>
      <c r="C28" s="53">
        <v>2395849.6290841093</v>
      </c>
      <c r="D28" s="53">
        <v>7124</v>
      </c>
      <c r="E28" s="52">
        <f t="shared" si="0"/>
        <v>336.30679801854427</v>
      </c>
      <c r="F28" s="11">
        <f t="shared" si="3"/>
        <v>-387.2131593772627</v>
      </c>
      <c r="G28" s="11">
        <f t="shared" si="1"/>
        <v>149934.03079492142</v>
      </c>
      <c r="H28" s="11">
        <f t="shared" si="4"/>
        <v>1068130035.3830202</v>
      </c>
      <c r="I28" s="10">
        <f t="shared" si="2"/>
        <v>-1.5302139901773266</v>
      </c>
      <c r="J28" s="81">
        <f t="shared" si="5"/>
        <v>0.3</v>
      </c>
      <c r="K28" s="57">
        <v>0.3</v>
      </c>
      <c r="L28" s="75">
        <f t="shared" si="6"/>
        <v>0</v>
      </c>
    </row>
    <row r="29" spans="1:12" ht="12.75">
      <c r="A29" s="9" t="s">
        <v>54</v>
      </c>
      <c r="B29" s="82" t="s">
        <v>55</v>
      </c>
      <c r="C29" s="54">
        <v>37383662.243436</v>
      </c>
      <c r="D29" s="54">
        <v>91407</v>
      </c>
      <c r="E29" s="52">
        <f t="shared" si="0"/>
        <v>408.9802995770127</v>
      </c>
      <c r="F29" s="11">
        <f t="shared" si="3"/>
        <v>-314.53965781879424</v>
      </c>
      <c r="G29" s="11">
        <f t="shared" si="1"/>
        <v>98935.19634076417</v>
      </c>
      <c r="H29" s="11">
        <f t="shared" si="4"/>
        <v>9043369491.92023</v>
      </c>
      <c r="I29" s="10">
        <f t="shared" si="2"/>
        <v>-1.2430181495742083</v>
      </c>
      <c r="J29" s="81">
        <f t="shared" si="5"/>
        <v>0.3</v>
      </c>
      <c r="K29" s="57">
        <v>0.3</v>
      </c>
      <c r="L29" s="75">
        <f t="shared" si="6"/>
        <v>0</v>
      </c>
    </row>
    <row r="30" spans="1:12" ht="12.75">
      <c r="A30" s="9" t="s">
        <v>56</v>
      </c>
      <c r="B30" s="85" t="s">
        <v>57</v>
      </c>
      <c r="C30" s="53">
        <v>7522965.691598605</v>
      </c>
      <c r="D30" s="53">
        <v>21977</v>
      </c>
      <c r="E30" s="52">
        <f t="shared" si="0"/>
        <v>342.3108564225602</v>
      </c>
      <c r="F30" s="11">
        <f t="shared" si="3"/>
        <v>-381.20910097324673</v>
      </c>
      <c r="G30" s="11">
        <f t="shared" si="1"/>
        <v>145320.37866483102</v>
      </c>
      <c r="H30" s="11">
        <f t="shared" si="4"/>
        <v>3193705961.916991</v>
      </c>
      <c r="I30" s="10">
        <f t="shared" si="2"/>
        <v>-1.5064867641128954</v>
      </c>
      <c r="J30" s="81">
        <f t="shared" si="5"/>
        <v>0.3</v>
      </c>
      <c r="K30" s="57">
        <v>0.3</v>
      </c>
      <c r="L30" s="75">
        <f t="shared" si="6"/>
        <v>0</v>
      </c>
    </row>
    <row r="31" spans="1:12" ht="12.75">
      <c r="A31" s="9" t="s">
        <v>58</v>
      </c>
      <c r="B31" s="83" t="s">
        <v>59</v>
      </c>
      <c r="C31" s="53">
        <v>13083530.3450053</v>
      </c>
      <c r="D31" s="53">
        <v>20808</v>
      </c>
      <c r="E31" s="52">
        <f t="shared" si="0"/>
        <v>628.7740457999471</v>
      </c>
      <c r="F31" s="11">
        <f t="shared" si="3"/>
        <v>-94.74591159585987</v>
      </c>
      <c r="G31" s="11">
        <f t="shared" si="1"/>
        <v>8976.787764130493</v>
      </c>
      <c r="H31" s="11">
        <f t="shared" si="4"/>
        <v>186788999.7960273</v>
      </c>
      <c r="I31" s="10">
        <f t="shared" si="2"/>
        <v>-0.3744230172064817</v>
      </c>
      <c r="J31" s="81">
        <f t="shared" si="5"/>
        <v>0.25</v>
      </c>
      <c r="K31" s="57">
        <v>0.25</v>
      </c>
      <c r="L31" s="75">
        <f t="shared" si="6"/>
        <v>0</v>
      </c>
    </row>
    <row r="32" spans="1:12" ht="12.75">
      <c r="A32" s="9" t="s">
        <v>60</v>
      </c>
      <c r="B32" s="85" t="s">
        <v>61</v>
      </c>
      <c r="C32" s="53">
        <v>2143337.767956459</v>
      </c>
      <c r="D32" s="53">
        <v>3864</v>
      </c>
      <c r="E32" s="52">
        <f t="shared" si="0"/>
        <v>554.6940393262057</v>
      </c>
      <c r="F32" s="11">
        <f t="shared" si="3"/>
        <v>-168.82591806960124</v>
      </c>
      <c r="G32" s="11">
        <f t="shared" si="1"/>
        <v>28502.190612043712</v>
      </c>
      <c r="H32" s="11">
        <f t="shared" si="4"/>
        <v>110132464.5249369</v>
      </c>
      <c r="I32" s="10">
        <f t="shared" si="2"/>
        <v>-0.6671771748411419</v>
      </c>
      <c r="J32" s="81">
        <f t="shared" si="5"/>
        <v>0.25</v>
      </c>
      <c r="K32" s="57">
        <v>0.25</v>
      </c>
      <c r="L32" s="75">
        <f t="shared" si="6"/>
        <v>0</v>
      </c>
    </row>
    <row r="33" spans="1:12" ht="12.75">
      <c r="A33" s="9" t="s">
        <v>62</v>
      </c>
      <c r="B33" s="85" t="s">
        <v>63</v>
      </c>
      <c r="C33" s="53">
        <v>1446862.5708014152</v>
      </c>
      <c r="D33" s="53">
        <v>2813</v>
      </c>
      <c r="E33" s="52">
        <f t="shared" si="0"/>
        <v>514.3485854253165</v>
      </c>
      <c r="F33" s="11">
        <f t="shared" si="3"/>
        <v>-209.17137197049044</v>
      </c>
      <c r="G33" s="11">
        <f t="shared" si="1"/>
        <v>43752.662852017274</v>
      </c>
      <c r="H33" s="11">
        <f t="shared" si="4"/>
        <v>123076240.6027246</v>
      </c>
      <c r="I33" s="10">
        <f t="shared" si="2"/>
        <v>-0.8266169472354586</v>
      </c>
      <c r="J33" s="81">
        <f t="shared" si="5"/>
        <v>0.25</v>
      </c>
      <c r="K33" s="57">
        <v>0.25</v>
      </c>
      <c r="L33" s="75">
        <f t="shared" si="6"/>
        <v>0</v>
      </c>
    </row>
    <row r="34" spans="1:12" ht="12.75">
      <c r="A34" s="9" t="s">
        <v>64</v>
      </c>
      <c r="B34" s="85" t="s">
        <v>65</v>
      </c>
      <c r="C34" s="53">
        <v>5427940.211503545</v>
      </c>
      <c r="D34" s="53">
        <v>7406</v>
      </c>
      <c r="E34" s="52">
        <f t="shared" si="0"/>
        <v>732.9111816774973</v>
      </c>
      <c r="F34" s="11">
        <f t="shared" si="3"/>
        <v>9.39122428169037</v>
      </c>
      <c r="G34" s="11">
        <f t="shared" si="1"/>
        <v>88.1950935090108</v>
      </c>
      <c r="H34" s="11">
        <f t="shared" si="4"/>
        <v>653172.862527734</v>
      </c>
      <c r="I34" s="10">
        <f t="shared" si="2"/>
        <v>0.037112847104285335</v>
      </c>
      <c r="J34" s="81">
        <f t="shared" si="5"/>
        <v>0.2</v>
      </c>
      <c r="K34" s="57">
        <v>0.25</v>
      </c>
      <c r="L34" s="75">
        <f t="shared" si="6"/>
        <v>-0.04999999999999999</v>
      </c>
    </row>
    <row r="35" spans="1:12" ht="12.75">
      <c r="A35" s="9" t="s">
        <v>66</v>
      </c>
      <c r="B35" s="85" t="s">
        <v>67</v>
      </c>
      <c r="C35" s="53">
        <v>1367416.6161664135</v>
      </c>
      <c r="D35" s="53">
        <v>2875</v>
      </c>
      <c r="E35" s="52">
        <f t="shared" si="0"/>
        <v>475.62317084049164</v>
      </c>
      <c r="F35" s="11">
        <f t="shared" si="3"/>
        <v>-247.89678655531532</v>
      </c>
      <c r="G35" s="11">
        <f t="shared" si="1"/>
        <v>61452.81678445156</v>
      </c>
      <c r="H35" s="11">
        <f t="shared" si="4"/>
        <v>176676848.25529826</v>
      </c>
      <c r="I35" s="10">
        <f t="shared" si="2"/>
        <v>-0.9796545435517056</v>
      </c>
      <c r="J35" s="81">
        <f t="shared" si="5"/>
        <v>0.25</v>
      </c>
      <c r="K35" s="57">
        <v>0.25</v>
      </c>
      <c r="L35" s="75">
        <f t="shared" si="6"/>
        <v>0</v>
      </c>
    </row>
    <row r="36" spans="1:12" ht="12.75">
      <c r="A36" s="9" t="s">
        <v>68</v>
      </c>
      <c r="B36" s="85" t="s">
        <v>69</v>
      </c>
      <c r="C36" s="53">
        <v>22251372.442881137</v>
      </c>
      <c r="D36" s="53">
        <v>9582</v>
      </c>
      <c r="E36" s="52">
        <f t="shared" si="0"/>
        <v>2322.2054313171716</v>
      </c>
      <c r="F36" s="11">
        <f t="shared" si="3"/>
        <v>1598.6854739213645</v>
      </c>
      <c r="G36" s="11">
        <f t="shared" si="1"/>
        <v>2555795.244527178</v>
      </c>
      <c r="H36" s="11">
        <f t="shared" si="4"/>
        <v>24489630033.059418</v>
      </c>
      <c r="I36" s="10">
        <f t="shared" si="2"/>
        <v>6.317788584515217</v>
      </c>
      <c r="J36" s="81">
        <f t="shared" si="5"/>
        <v>0.1</v>
      </c>
      <c r="K36" s="57">
        <v>0.1</v>
      </c>
      <c r="L36" s="75">
        <f t="shared" si="6"/>
        <v>0</v>
      </c>
    </row>
    <row r="37" spans="1:12" ht="12.75">
      <c r="A37" s="9" t="s">
        <v>70</v>
      </c>
      <c r="B37" s="85" t="s">
        <v>71</v>
      </c>
      <c r="C37" s="53">
        <v>5063482.531164475</v>
      </c>
      <c r="D37" s="53">
        <v>9005</v>
      </c>
      <c r="E37" s="52">
        <f aca="true" t="shared" si="7" ref="E37:E68">C37/D37</f>
        <v>562.296783027704</v>
      </c>
      <c r="F37" s="11">
        <f t="shared" si="3"/>
        <v>-161.22317436810295</v>
      </c>
      <c r="G37" s="11">
        <f t="shared" si="1"/>
        <v>25992.911953327726</v>
      </c>
      <c r="H37" s="11">
        <f t="shared" si="4"/>
        <v>234066172.13971618</v>
      </c>
      <c r="I37" s="10">
        <f t="shared" si="2"/>
        <v>-0.6371321608894586</v>
      </c>
      <c r="J37" s="81">
        <f t="shared" si="5"/>
        <v>0.25</v>
      </c>
      <c r="K37" s="57">
        <v>0.25</v>
      </c>
      <c r="L37" s="75">
        <f t="shared" si="6"/>
        <v>0</v>
      </c>
    </row>
    <row r="38" spans="1:12" ht="12.75">
      <c r="A38" s="9" t="s">
        <v>72</v>
      </c>
      <c r="B38" s="83" t="s">
        <v>73</v>
      </c>
      <c r="C38" s="53">
        <v>10777387.758970864</v>
      </c>
      <c r="D38" s="53">
        <v>21158</v>
      </c>
      <c r="E38" s="52">
        <f t="shared" si="7"/>
        <v>509.37648922255715</v>
      </c>
      <c r="F38" s="11">
        <f t="shared" si="3"/>
        <v>-214.1434681732498</v>
      </c>
      <c r="G38" s="11">
        <f t="shared" si="1"/>
        <v>45857.42496126765</v>
      </c>
      <c r="H38" s="11">
        <f t="shared" si="4"/>
        <v>970251397.330501</v>
      </c>
      <c r="I38" s="10">
        <f t="shared" si="2"/>
        <v>-0.8462659983736125</v>
      </c>
      <c r="J38" s="81">
        <f t="shared" si="5"/>
        <v>0.25</v>
      </c>
      <c r="K38" s="57">
        <v>0.25</v>
      </c>
      <c r="L38" s="75">
        <f t="shared" si="6"/>
        <v>0</v>
      </c>
    </row>
    <row r="39" spans="1:12" ht="12.75">
      <c r="A39" s="9" t="s">
        <v>74</v>
      </c>
      <c r="B39" s="85" t="s">
        <v>75</v>
      </c>
      <c r="C39" s="53">
        <v>5660559.037953243</v>
      </c>
      <c r="D39" s="53">
        <v>8984</v>
      </c>
      <c r="E39" s="52">
        <f t="shared" si="7"/>
        <v>630.0711306715542</v>
      </c>
      <c r="F39" s="11">
        <f t="shared" si="3"/>
        <v>-93.44882672425274</v>
      </c>
      <c r="G39" s="11">
        <f t="shared" si="1"/>
        <v>8732.683216139412</v>
      </c>
      <c r="H39" s="11">
        <f t="shared" si="4"/>
        <v>78454426.01379648</v>
      </c>
      <c r="I39" s="10">
        <f t="shared" si="2"/>
        <v>-0.36929711337570104</v>
      </c>
      <c r="J39" s="81">
        <f t="shared" si="5"/>
        <v>0.25</v>
      </c>
      <c r="K39" s="57">
        <v>0.25</v>
      </c>
      <c r="L39" s="75">
        <f t="shared" si="6"/>
        <v>0</v>
      </c>
    </row>
    <row r="40" spans="1:12" ht="12.75">
      <c r="A40" s="9" t="s">
        <v>76</v>
      </c>
      <c r="B40" s="85" t="s">
        <v>77</v>
      </c>
      <c r="C40" s="53">
        <v>10261989.982353315</v>
      </c>
      <c r="D40" s="53">
        <v>10275</v>
      </c>
      <c r="E40" s="52">
        <f t="shared" si="7"/>
        <v>998.7338182338992</v>
      </c>
      <c r="F40" s="11">
        <f t="shared" si="3"/>
        <v>275.2138608380923</v>
      </c>
      <c r="G40" s="11">
        <f t="shared" si="1"/>
        <v>75742.66919740882</v>
      </c>
      <c r="H40" s="11">
        <f t="shared" si="4"/>
        <v>778255926.0033756</v>
      </c>
      <c r="I40" s="10">
        <f t="shared" si="2"/>
        <v>1.0876079233011056</v>
      </c>
      <c r="J40" s="81">
        <f t="shared" si="5"/>
        <v>0.15</v>
      </c>
      <c r="K40" s="57">
        <v>0.15</v>
      </c>
      <c r="L40" s="75">
        <f t="shared" si="6"/>
        <v>0</v>
      </c>
    </row>
    <row r="41" spans="1:12" ht="12.75">
      <c r="A41" s="9" t="s">
        <v>78</v>
      </c>
      <c r="B41" s="85" t="s">
        <v>79</v>
      </c>
      <c r="C41" s="53">
        <v>2804933.918600678</v>
      </c>
      <c r="D41" s="53">
        <v>7048</v>
      </c>
      <c r="E41" s="52">
        <f t="shared" si="7"/>
        <v>397.97586813289985</v>
      </c>
      <c r="F41" s="11">
        <f t="shared" si="3"/>
        <v>-325.5440892629071</v>
      </c>
      <c r="G41" s="11">
        <f t="shared" si="1"/>
        <v>105978.95405401563</v>
      </c>
      <c r="H41" s="11">
        <f t="shared" si="4"/>
        <v>746939668.1727022</v>
      </c>
      <c r="I41" s="10">
        <f t="shared" si="2"/>
        <v>-1.2865061730102156</v>
      </c>
      <c r="J41" s="81">
        <f t="shared" si="5"/>
        <v>0.3</v>
      </c>
      <c r="K41" s="57">
        <v>0.3</v>
      </c>
      <c r="L41" s="75">
        <f t="shared" si="6"/>
        <v>0</v>
      </c>
    </row>
    <row r="42" spans="1:12" ht="12.75">
      <c r="A42" s="9" t="s">
        <v>80</v>
      </c>
      <c r="B42" s="85" t="s">
        <v>81</v>
      </c>
      <c r="C42" s="53">
        <v>5527825.971112264</v>
      </c>
      <c r="D42" s="53">
        <v>8198</v>
      </c>
      <c r="E42" s="52">
        <f t="shared" si="7"/>
        <v>674.2895793013253</v>
      </c>
      <c r="F42" s="11">
        <f t="shared" si="3"/>
        <v>-49.23037809448169</v>
      </c>
      <c r="G42" s="11">
        <f t="shared" si="1"/>
        <v>2423.630127325623</v>
      </c>
      <c r="H42" s="11">
        <f t="shared" si="4"/>
        <v>19868919.78381546</v>
      </c>
      <c r="I42" s="10">
        <f t="shared" si="2"/>
        <v>-0.19455179008649898</v>
      </c>
      <c r="J42" s="81">
        <f t="shared" si="5"/>
        <v>0.25</v>
      </c>
      <c r="K42" s="57">
        <v>0.25</v>
      </c>
      <c r="L42" s="75">
        <f t="shared" si="6"/>
        <v>0</v>
      </c>
    </row>
    <row r="43" spans="1:12" ht="12.75">
      <c r="A43" s="9" t="s">
        <v>82</v>
      </c>
      <c r="B43" s="85" t="s">
        <v>83</v>
      </c>
      <c r="C43" s="53">
        <v>2641788.3491952126</v>
      </c>
      <c r="D43" s="53">
        <v>5519</v>
      </c>
      <c r="E43" s="52">
        <f t="shared" si="7"/>
        <v>478.6715617313304</v>
      </c>
      <c r="F43" s="11">
        <f t="shared" si="3"/>
        <v>-244.84839566447653</v>
      </c>
      <c r="G43" s="11">
        <f t="shared" si="1"/>
        <v>59950.736859468045</v>
      </c>
      <c r="H43" s="11">
        <f t="shared" si="4"/>
        <v>330868116.7274041</v>
      </c>
      <c r="I43" s="10">
        <f t="shared" si="2"/>
        <v>-0.9676077154010492</v>
      </c>
      <c r="J43" s="81">
        <f t="shared" si="5"/>
        <v>0.25</v>
      </c>
      <c r="K43" s="57">
        <v>0.3</v>
      </c>
      <c r="L43" s="75">
        <f t="shared" si="6"/>
        <v>-0.04999999999999999</v>
      </c>
    </row>
    <row r="44" spans="1:12" ht="12.75">
      <c r="A44" s="9" t="s">
        <v>84</v>
      </c>
      <c r="B44" s="85" t="s">
        <v>85</v>
      </c>
      <c r="C44" s="53">
        <v>952169.0380845803</v>
      </c>
      <c r="D44" s="53">
        <v>2171</v>
      </c>
      <c r="E44" s="52">
        <f t="shared" si="7"/>
        <v>438.5854620380379</v>
      </c>
      <c r="F44" s="11">
        <f t="shared" si="3"/>
        <v>-284.93449535776904</v>
      </c>
      <c r="G44" s="11">
        <f t="shared" si="1"/>
        <v>81187.6666447865</v>
      </c>
      <c r="H44" s="11">
        <f t="shared" si="4"/>
        <v>176258424.28583148</v>
      </c>
      <c r="I44" s="10">
        <f t="shared" si="2"/>
        <v>-1.1260225550748093</v>
      </c>
      <c r="J44" s="81">
        <f t="shared" si="5"/>
        <v>0.3</v>
      </c>
      <c r="K44" s="57">
        <v>0.25</v>
      </c>
      <c r="L44" s="75">
        <f t="shared" si="6"/>
        <v>0.04999999999999999</v>
      </c>
    </row>
    <row r="45" spans="1:12" ht="12.75">
      <c r="A45" s="9" t="s">
        <v>86</v>
      </c>
      <c r="B45" s="85" t="s">
        <v>87</v>
      </c>
      <c r="C45" s="53">
        <v>1325847.1234181384</v>
      </c>
      <c r="D45" s="53">
        <v>2313</v>
      </c>
      <c r="E45" s="52">
        <f t="shared" si="7"/>
        <v>573.2153581574312</v>
      </c>
      <c r="F45" s="11">
        <f t="shared" si="3"/>
        <v>-150.30459923837577</v>
      </c>
      <c r="G45" s="11">
        <f t="shared" si="1"/>
        <v>22591.47255220875</v>
      </c>
      <c r="H45" s="11">
        <f t="shared" si="4"/>
        <v>52254076.01325884</v>
      </c>
      <c r="I45" s="10">
        <f t="shared" si="2"/>
        <v>-0.5939834299858368</v>
      </c>
      <c r="J45" s="81">
        <f t="shared" si="5"/>
        <v>0.25</v>
      </c>
      <c r="K45" s="57">
        <v>0.25</v>
      </c>
      <c r="L45" s="75">
        <f t="shared" si="6"/>
        <v>0</v>
      </c>
    </row>
    <row r="46" spans="1:12" ht="12.75">
      <c r="A46" s="9" t="s">
        <v>88</v>
      </c>
      <c r="B46" s="82" t="s">
        <v>89</v>
      </c>
      <c r="C46" s="54">
        <v>39937620.88680257</v>
      </c>
      <c r="D46" s="54">
        <v>60798</v>
      </c>
      <c r="E46" s="52">
        <f t="shared" si="7"/>
        <v>656.8903728215166</v>
      </c>
      <c r="F46" s="11">
        <f t="shared" si="3"/>
        <v>-66.62958457429033</v>
      </c>
      <c r="G46" s="11">
        <f t="shared" si="1"/>
        <v>4439.501540542508</v>
      </c>
      <c r="H46" s="11">
        <f t="shared" si="4"/>
        <v>269912814.66190344</v>
      </c>
      <c r="I46" s="10">
        <f t="shared" si="2"/>
        <v>-0.26331109882540177</v>
      </c>
      <c r="J46" s="81">
        <f t="shared" si="5"/>
        <v>0.25</v>
      </c>
      <c r="K46" s="57">
        <v>0.25</v>
      </c>
      <c r="L46" s="75">
        <f t="shared" si="6"/>
        <v>0</v>
      </c>
    </row>
    <row r="47" spans="1:12" ht="12.75">
      <c r="A47" s="9" t="s">
        <v>90</v>
      </c>
      <c r="B47" s="85" t="s">
        <v>91</v>
      </c>
      <c r="C47" s="53">
        <v>14402987.165110309</v>
      </c>
      <c r="D47" s="53">
        <v>23356</v>
      </c>
      <c r="E47" s="52">
        <f t="shared" si="7"/>
        <v>616.6718258738786</v>
      </c>
      <c r="F47" s="11">
        <f t="shared" si="3"/>
        <v>-106.8481315219284</v>
      </c>
      <c r="G47" s="11">
        <f t="shared" si="1"/>
        <v>11416.523209727307</v>
      </c>
      <c r="H47" s="11">
        <f t="shared" si="4"/>
        <v>266644316.086391</v>
      </c>
      <c r="I47" s="10">
        <f t="shared" si="2"/>
        <v>-0.4222493521194173</v>
      </c>
      <c r="J47" s="81">
        <f t="shared" si="5"/>
        <v>0.25</v>
      </c>
      <c r="K47" s="57">
        <v>0.25</v>
      </c>
      <c r="L47" s="75">
        <f t="shared" si="6"/>
        <v>0</v>
      </c>
    </row>
    <row r="48" spans="1:12" ht="12.75">
      <c r="A48" s="9" t="s">
        <v>92</v>
      </c>
      <c r="B48" s="82" t="s">
        <v>93</v>
      </c>
      <c r="C48" s="54">
        <v>11700091.81847358</v>
      </c>
      <c r="D48" s="54">
        <v>23336</v>
      </c>
      <c r="E48" s="52">
        <f t="shared" si="7"/>
        <v>501.3752064824126</v>
      </c>
      <c r="F48" s="11">
        <f t="shared" si="3"/>
        <v>-222.14475091339438</v>
      </c>
      <c r="G48" s="11">
        <f t="shared" si="1"/>
        <v>49348.29035837403</v>
      </c>
      <c r="H48" s="11">
        <f t="shared" si="4"/>
        <v>1151591703.8030164</v>
      </c>
      <c r="I48" s="10">
        <f t="shared" si="2"/>
        <v>-0.8778859846571999</v>
      </c>
      <c r="J48" s="81">
        <f t="shared" si="5"/>
        <v>0.25</v>
      </c>
      <c r="K48" s="57">
        <v>0.25</v>
      </c>
      <c r="L48" s="75">
        <f t="shared" si="6"/>
        <v>0</v>
      </c>
    </row>
    <row r="49" spans="1:12" ht="12.75">
      <c r="A49" s="9" t="s">
        <v>94</v>
      </c>
      <c r="B49" s="85" t="s">
        <v>95</v>
      </c>
      <c r="C49" s="53">
        <v>2103603.7847335213</v>
      </c>
      <c r="D49" s="53">
        <v>4451</v>
      </c>
      <c r="E49" s="52">
        <f t="shared" si="7"/>
        <v>472.61374628926563</v>
      </c>
      <c r="F49" s="11">
        <f t="shared" si="3"/>
        <v>-250.90621110654132</v>
      </c>
      <c r="G49" s="11">
        <f t="shared" si="1"/>
        <v>62953.92677184028</v>
      </c>
      <c r="H49" s="11">
        <f t="shared" si="4"/>
        <v>280207928.0614611</v>
      </c>
      <c r="I49" s="10">
        <f t="shared" si="2"/>
        <v>-0.9915473820029485</v>
      </c>
      <c r="J49" s="81">
        <f t="shared" si="5"/>
        <v>0.25</v>
      </c>
      <c r="K49" s="57">
        <v>0.3</v>
      </c>
      <c r="L49" s="75">
        <f t="shared" si="6"/>
        <v>-0.04999999999999999</v>
      </c>
    </row>
    <row r="50" spans="1:12" ht="12.75">
      <c r="A50" s="9" t="s">
        <v>96</v>
      </c>
      <c r="B50" s="82" t="s">
        <v>97</v>
      </c>
      <c r="C50" s="54">
        <v>64493180.80043247</v>
      </c>
      <c r="D50" s="54">
        <v>57503</v>
      </c>
      <c r="E50" s="52">
        <f t="shared" si="7"/>
        <v>1121.5620193804232</v>
      </c>
      <c r="F50" s="11">
        <f t="shared" si="3"/>
        <v>398.0420619846162</v>
      </c>
      <c r="G50" s="11">
        <f t="shared" si="1"/>
        <v>158437.48310896507</v>
      </c>
      <c r="H50" s="11">
        <f t="shared" si="4"/>
        <v>9110630591.214819</v>
      </c>
      <c r="I50" s="10">
        <f t="shared" si="2"/>
        <v>1.5730083474111813</v>
      </c>
      <c r="J50" s="81">
        <f t="shared" si="5"/>
        <v>0.15</v>
      </c>
      <c r="K50" s="57">
        <v>0.15</v>
      </c>
      <c r="L50" s="75">
        <f t="shared" si="6"/>
        <v>0</v>
      </c>
    </row>
    <row r="51" spans="1:12" ht="12.75">
      <c r="A51" s="9" t="s">
        <v>98</v>
      </c>
      <c r="B51" s="85" t="s">
        <v>99</v>
      </c>
      <c r="C51" s="53">
        <v>3826452.8198292046</v>
      </c>
      <c r="D51" s="53">
        <v>8146</v>
      </c>
      <c r="E51" s="52">
        <f t="shared" si="7"/>
        <v>469.73395774971823</v>
      </c>
      <c r="F51" s="11">
        <f t="shared" si="3"/>
        <v>-253.78599964608873</v>
      </c>
      <c r="G51" s="11">
        <f t="shared" si="1"/>
        <v>64407.33361636454</v>
      </c>
      <c r="H51" s="11">
        <f t="shared" si="4"/>
        <v>524662139.6389056</v>
      </c>
      <c r="I51" s="10">
        <f t="shared" si="2"/>
        <v>-1.0029279164844078</v>
      </c>
      <c r="J51" s="81">
        <f t="shared" si="5"/>
        <v>0.3</v>
      </c>
      <c r="K51" s="57">
        <v>0.3</v>
      </c>
      <c r="L51" s="75">
        <f t="shared" si="6"/>
        <v>0</v>
      </c>
    </row>
    <row r="52" spans="1:12" ht="12.75">
      <c r="A52" s="9" t="s">
        <v>100</v>
      </c>
      <c r="B52" s="85" t="s">
        <v>101</v>
      </c>
      <c r="C52" s="53">
        <v>2033431.4967875988</v>
      </c>
      <c r="D52" s="53">
        <v>5553</v>
      </c>
      <c r="E52" s="52">
        <f t="shared" si="7"/>
        <v>366.1861150346837</v>
      </c>
      <c r="F52" s="11">
        <f t="shared" si="3"/>
        <v>-357.33384236112323</v>
      </c>
      <c r="G52" s="11">
        <f t="shared" si="1"/>
        <v>127687.47489656406</v>
      </c>
      <c r="H52" s="11">
        <f t="shared" si="4"/>
        <v>709048548.1006203</v>
      </c>
      <c r="I52" s="10">
        <f t="shared" si="2"/>
        <v>-1.4121349739874527</v>
      </c>
      <c r="J52" s="81">
        <f t="shared" si="5"/>
        <v>0.3</v>
      </c>
      <c r="K52" s="57">
        <v>0.3</v>
      </c>
      <c r="L52" s="75">
        <f t="shared" si="6"/>
        <v>0</v>
      </c>
    </row>
    <row r="53" spans="1:12" ht="12.75">
      <c r="A53" s="9" t="s">
        <v>102</v>
      </c>
      <c r="B53" s="85" t="s">
        <v>103</v>
      </c>
      <c r="C53" s="53">
        <v>3687279.066893209</v>
      </c>
      <c r="D53" s="53">
        <v>6152</v>
      </c>
      <c r="E53" s="52">
        <f t="shared" si="7"/>
        <v>599.3626571672966</v>
      </c>
      <c r="F53" s="11">
        <f t="shared" si="3"/>
        <v>-124.1573002285104</v>
      </c>
      <c r="G53" s="11">
        <f t="shared" si="1"/>
        <v>15415.035200032467</v>
      </c>
      <c r="H53" s="11">
        <f t="shared" si="4"/>
        <v>94833296.55059974</v>
      </c>
      <c r="I53" s="10">
        <f t="shared" si="2"/>
        <v>-0.49065284376662466</v>
      </c>
      <c r="J53" s="81">
        <f t="shared" si="5"/>
        <v>0.25</v>
      </c>
      <c r="K53" s="57">
        <v>0.25</v>
      </c>
      <c r="L53" s="75">
        <f t="shared" si="6"/>
        <v>0</v>
      </c>
    </row>
    <row r="54" spans="1:12" ht="12.75">
      <c r="A54" s="9" t="s">
        <v>104</v>
      </c>
      <c r="B54" s="85" t="s">
        <v>105</v>
      </c>
      <c r="C54" s="53">
        <v>3049992.906877126</v>
      </c>
      <c r="D54" s="53">
        <v>5299</v>
      </c>
      <c r="E54" s="52">
        <f t="shared" si="7"/>
        <v>575.5789595918336</v>
      </c>
      <c r="F54" s="11">
        <f t="shared" si="3"/>
        <v>-147.94099780397335</v>
      </c>
      <c r="G54" s="11">
        <f t="shared" si="1"/>
        <v>21886.538831235248</v>
      </c>
      <c r="H54" s="11">
        <f t="shared" si="4"/>
        <v>115976769.26671559</v>
      </c>
      <c r="I54" s="10">
        <f t="shared" si="2"/>
        <v>-0.5846427970694799</v>
      </c>
      <c r="J54" s="81">
        <f t="shared" si="5"/>
        <v>0.25</v>
      </c>
      <c r="K54" s="57">
        <v>0.25</v>
      </c>
      <c r="L54" s="75">
        <f t="shared" si="6"/>
        <v>0</v>
      </c>
    </row>
    <row r="55" spans="1:12" ht="12.75">
      <c r="A55" s="9" t="s">
        <v>106</v>
      </c>
      <c r="B55" s="83" t="s">
        <v>107</v>
      </c>
      <c r="C55" s="53">
        <v>5373121.152247022</v>
      </c>
      <c r="D55" s="53">
        <v>15491</v>
      </c>
      <c r="E55" s="52">
        <f t="shared" si="7"/>
        <v>346.8543768799317</v>
      </c>
      <c r="F55" s="11">
        <f t="shared" si="3"/>
        <v>-376.66558051587526</v>
      </c>
      <c r="G55" s="11">
        <f t="shared" si="1"/>
        <v>141876.95954536131</v>
      </c>
      <c r="H55" s="11">
        <f t="shared" si="4"/>
        <v>2197815980.317192</v>
      </c>
      <c r="I55" s="10">
        <f t="shared" si="2"/>
        <v>-1.4885313863057252</v>
      </c>
      <c r="J55" s="81">
        <f t="shared" si="5"/>
        <v>0.3</v>
      </c>
      <c r="K55" s="57">
        <v>0.3</v>
      </c>
      <c r="L55" s="75">
        <f t="shared" si="6"/>
        <v>0</v>
      </c>
    </row>
    <row r="56" spans="1:12" ht="12.75">
      <c r="A56" s="9" t="s">
        <v>108</v>
      </c>
      <c r="B56" s="85" t="s">
        <v>109</v>
      </c>
      <c r="C56" s="53">
        <v>3389048.0732440315</v>
      </c>
      <c r="D56" s="53">
        <v>5113</v>
      </c>
      <c r="E56" s="52">
        <f t="shared" si="7"/>
        <v>662.829664237049</v>
      </c>
      <c r="F56" s="11">
        <f t="shared" si="3"/>
        <v>-60.69029315875798</v>
      </c>
      <c r="G56" s="11">
        <f t="shared" si="1"/>
        <v>3683.3116836959857</v>
      </c>
      <c r="H56" s="11">
        <f t="shared" si="4"/>
        <v>18832772.638737574</v>
      </c>
      <c r="I56" s="10">
        <f t="shared" si="2"/>
        <v>-0.23983982313217858</v>
      </c>
      <c r="J56" s="81">
        <f t="shared" si="5"/>
        <v>0.25</v>
      </c>
      <c r="K56" s="57">
        <v>0.25</v>
      </c>
      <c r="L56" s="75">
        <f t="shared" si="6"/>
        <v>0</v>
      </c>
    </row>
    <row r="57" spans="1:12" ht="12.75">
      <c r="A57" s="9" t="s">
        <v>110</v>
      </c>
      <c r="B57" s="85" t="s">
        <v>111</v>
      </c>
      <c r="C57" s="53">
        <v>2857160.4950684975</v>
      </c>
      <c r="D57" s="53">
        <v>5870</v>
      </c>
      <c r="E57" s="52">
        <f t="shared" si="7"/>
        <v>486.7394369793011</v>
      </c>
      <c r="F57" s="11">
        <f t="shared" si="3"/>
        <v>-236.78052041650585</v>
      </c>
      <c r="G57" s="11">
        <f t="shared" si="1"/>
        <v>56065.01484871135</v>
      </c>
      <c r="H57" s="11">
        <f t="shared" si="4"/>
        <v>329101637.1619356</v>
      </c>
      <c r="I57" s="10">
        <f t="shared" si="2"/>
        <v>-0.9357245645409262</v>
      </c>
      <c r="J57" s="81">
        <f t="shared" si="5"/>
        <v>0.25</v>
      </c>
      <c r="K57" s="57">
        <v>0.3</v>
      </c>
      <c r="L57" s="75">
        <f t="shared" si="6"/>
        <v>-0.04999999999999999</v>
      </c>
    </row>
    <row r="58" spans="1:12" ht="12.75">
      <c r="A58" s="9" t="s">
        <v>112</v>
      </c>
      <c r="B58" s="83" t="s">
        <v>113</v>
      </c>
      <c r="C58" s="53">
        <v>11064531.411051782</v>
      </c>
      <c r="D58" s="53">
        <v>23463</v>
      </c>
      <c r="E58" s="52">
        <f t="shared" si="7"/>
        <v>471.5736014598211</v>
      </c>
      <c r="F58" s="11">
        <f t="shared" si="3"/>
        <v>-251.94635593598588</v>
      </c>
      <c r="G58" s="11">
        <f t="shared" si="1"/>
        <v>63476.96626942249</v>
      </c>
      <c r="H58" s="11">
        <f t="shared" si="4"/>
        <v>1489360059.57946</v>
      </c>
      <c r="I58" s="10">
        <f t="shared" si="2"/>
        <v>-0.9956578935681712</v>
      </c>
      <c r="J58" s="81">
        <f t="shared" si="5"/>
        <v>0.25</v>
      </c>
      <c r="K58" s="57">
        <v>0.3</v>
      </c>
      <c r="L58" s="75">
        <f t="shared" si="6"/>
        <v>-0.04999999999999999</v>
      </c>
    </row>
    <row r="59" spans="1:12" ht="12.75">
      <c r="A59" s="9" t="s">
        <v>114</v>
      </c>
      <c r="B59" s="85" t="s">
        <v>115</v>
      </c>
      <c r="C59" s="53">
        <v>3886112.8422274315</v>
      </c>
      <c r="D59" s="53">
        <v>5657</v>
      </c>
      <c r="E59" s="52">
        <f t="shared" si="7"/>
        <v>686.9564861635905</v>
      </c>
      <c r="F59" s="11">
        <f t="shared" si="3"/>
        <v>-36.56347123221644</v>
      </c>
      <c r="G59" s="11">
        <f t="shared" si="1"/>
        <v>1336.8874285491195</v>
      </c>
      <c r="H59" s="11">
        <f t="shared" si="4"/>
        <v>7562772.183302369</v>
      </c>
      <c r="I59" s="10">
        <f t="shared" si="2"/>
        <v>-0.14449388884139566</v>
      </c>
      <c r="J59" s="81">
        <f t="shared" si="5"/>
        <v>0.25</v>
      </c>
      <c r="K59" s="57">
        <v>0.2</v>
      </c>
      <c r="L59" s="75">
        <f t="shared" si="6"/>
        <v>0.04999999999999999</v>
      </c>
    </row>
    <row r="60" spans="1:12" ht="12.75">
      <c r="A60" s="9" t="s">
        <v>116</v>
      </c>
      <c r="B60" s="85" t="s">
        <v>117</v>
      </c>
      <c r="C60" s="53">
        <v>27531349.156728182</v>
      </c>
      <c r="D60" s="53">
        <v>25240</v>
      </c>
      <c r="E60" s="52">
        <f t="shared" si="7"/>
        <v>1090.7824547039693</v>
      </c>
      <c r="F60" s="11">
        <f t="shared" si="3"/>
        <v>367.2624973081623</v>
      </c>
      <c r="G60" s="11">
        <f t="shared" si="1"/>
        <v>134881.74192902795</v>
      </c>
      <c r="H60" s="11">
        <f t="shared" si="4"/>
        <v>3404415166.2886653</v>
      </c>
      <c r="I60" s="10">
        <f t="shared" si="2"/>
        <v>1.4513716743310998</v>
      </c>
      <c r="J60" s="81">
        <f t="shared" si="5"/>
        <v>0.15</v>
      </c>
      <c r="K60" s="57">
        <v>0.15</v>
      </c>
      <c r="L60" s="75">
        <f t="shared" si="6"/>
        <v>0</v>
      </c>
    </row>
    <row r="61" spans="1:12" ht="12.75">
      <c r="A61" s="9" t="s">
        <v>118</v>
      </c>
      <c r="B61" s="85" t="s">
        <v>119</v>
      </c>
      <c r="C61" s="53">
        <v>6539681.934862601</v>
      </c>
      <c r="D61" s="53">
        <v>10265</v>
      </c>
      <c r="E61" s="52">
        <f t="shared" si="7"/>
        <v>637.085429601812</v>
      </c>
      <c r="F61" s="11">
        <f t="shared" si="3"/>
        <v>-86.4345277939949</v>
      </c>
      <c r="G61" s="11">
        <f t="shared" si="1"/>
        <v>7470.927594970877</v>
      </c>
      <c r="H61" s="11">
        <f t="shared" si="4"/>
        <v>76689071.76237606</v>
      </c>
      <c r="I61" s="10">
        <f t="shared" si="2"/>
        <v>-0.34157755350426383</v>
      </c>
      <c r="J61" s="81">
        <f t="shared" si="5"/>
        <v>0.25</v>
      </c>
      <c r="K61" s="57">
        <v>0.25</v>
      </c>
      <c r="L61" s="75">
        <f t="shared" si="6"/>
        <v>0</v>
      </c>
    </row>
    <row r="62" spans="1:12" ht="12.75">
      <c r="A62" s="9" t="s">
        <v>120</v>
      </c>
      <c r="B62" s="82" t="s">
        <v>121</v>
      </c>
      <c r="C62" s="54">
        <v>39460235.85810154</v>
      </c>
      <c r="D62" s="54">
        <v>76269</v>
      </c>
      <c r="E62" s="52">
        <f t="shared" si="7"/>
        <v>517.3823684341153</v>
      </c>
      <c r="F62" s="11">
        <f t="shared" si="3"/>
        <v>-206.13758896169168</v>
      </c>
      <c r="G62" s="11">
        <f t="shared" si="1"/>
        <v>42492.70558293935</v>
      </c>
      <c r="H62" s="11">
        <f t="shared" si="4"/>
        <v>3240876162.1052012</v>
      </c>
      <c r="I62" s="10">
        <f t="shared" si="2"/>
        <v>-0.8146278474572068</v>
      </c>
      <c r="J62" s="81">
        <f t="shared" si="5"/>
        <v>0.25</v>
      </c>
      <c r="K62" s="57">
        <v>0.25</v>
      </c>
      <c r="L62" s="75">
        <f t="shared" si="6"/>
        <v>0</v>
      </c>
    </row>
    <row r="63" spans="1:12" ht="12.75">
      <c r="A63" s="9" t="s">
        <v>122</v>
      </c>
      <c r="B63" s="83" t="s">
        <v>123</v>
      </c>
      <c r="C63" s="53">
        <v>9767585.624278363</v>
      </c>
      <c r="D63" s="53">
        <v>17645</v>
      </c>
      <c r="E63" s="52">
        <f t="shared" si="7"/>
        <v>553.5611008375382</v>
      </c>
      <c r="F63" s="11">
        <f t="shared" si="3"/>
        <v>-169.95885655826874</v>
      </c>
      <c r="G63" s="11">
        <f t="shared" si="1"/>
        <v>28886.012922594167</v>
      </c>
      <c r="H63" s="11">
        <f t="shared" si="4"/>
        <v>509693698.0191741</v>
      </c>
      <c r="I63" s="10">
        <f t="shared" si="2"/>
        <v>-0.6716543943864629</v>
      </c>
      <c r="J63" s="81">
        <f t="shared" si="5"/>
        <v>0.25</v>
      </c>
      <c r="K63" s="57">
        <v>0.25</v>
      </c>
      <c r="L63" s="75">
        <f t="shared" si="6"/>
        <v>0</v>
      </c>
    </row>
    <row r="64" spans="1:12" ht="12.75">
      <c r="A64" s="9" t="s">
        <v>124</v>
      </c>
      <c r="B64" s="85" t="s">
        <v>125</v>
      </c>
      <c r="C64" s="53">
        <v>1848314.4688131264</v>
      </c>
      <c r="D64" s="53">
        <v>3486</v>
      </c>
      <c r="E64" s="52">
        <f t="shared" si="7"/>
        <v>530.2106909963071</v>
      </c>
      <c r="F64" s="11">
        <f t="shared" si="3"/>
        <v>-193.30926639949985</v>
      </c>
      <c r="G64" s="11">
        <f t="shared" si="1"/>
        <v>37368.4724759128</v>
      </c>
      <c r="H64" s="11">
        <f t="shared" si="4"/>
        <v>130266495.05103202</v>
      </c>
      <c r="I64" s="10">
        <f t="shared" si="2"/>
        <v>-0.7639320532162684</v>
      </c>
      <c r="J64" s="81">
        <f t="shared" si="5"/>
        <v>0.25</v>
      </c>
      <c r="K64" s="57">
        <v>0.25</v>
      </c>
      <c r="L64" s="75">
        <f t="shared" si="6"/>
        <v>0</v>
      </c>
    </row>
    <row r="65" spans="1:12" ht="12.75">
      <c r="A65" s="9" t="s">
        <v>126</v>
      </c>
      <c r="B65" s="83" t="s">
        <v>127</v>
      </c>
      <c r="C65" s="53">
        <v>5237397.555620858</v>
      </c>
      <c r="D65" s="53">
        <v>11762</v>
      </c>
      <c r="E65" s="52">
        <f t="shared" si="7"/>
        <v>445.2812069053612</v>
      </c>
      <c r="F65" s="11">
        <f t="shared" si="3"/>
        <v>-278.23875049044574</v>
      </c>
      <c r="G65" s="11">
        <f t="shared" si="1"/>
        <v>77416.80227448452</v>
      </c>
      <c r="H65" s="11">
        <f t="shared" si="4"/>
        <v>910576428.352487</v>
      </c>
      <c r="I65" s="10">
        <f t="shared" si="2"/>
        <v>-1.0995618777385479</v>
      </c>
      <c r="J65" s="81">
        <f t="shared" si="5"/>
        <v>0.3</v>
      </c>
      <c r="K65" s="57">
        <v>0.3</v>
      </c>
      <c r="L65" s="75">
        <f t="shared" si="6"/>
        <v>0</v>
      </c>
    </row>
    <row r="66" spans="1:12" ht="12.75">
      <c r="A66" s="9" t="s">
        <v>128</v>
      </c>
      <c r="B66" s="85" t="s">
        <v>129</v>
      </c>
      <c r="C66" s="53">
        <v>1124403.1078407736</v>
      </c>
      <c r="D66" s="53">
        <v>2314</v>
      </c>
      <c r="E66" s="52">
        <f t="shared" si="7"/>
        <v>485.9131840279921</v>
      </c>
      <c r="F66" s="11">
        <f t="shared" si="3"/>
        <v>-237.60677336781487</v>
      </c>
      <c r="G66" s="11">
        <f t="shared" si="1"/>
        <v>56456.978750264134</v>
      </c>
      <c r="H66" s="11">
        <f t="shared" si="4"/>
        <v>130641448.8281112</v>
      </c>
      <c r="I66" s="10">
        <f t="shared" si="2"/>
        <v>-0.9389898043575474</v>
      </c>
      <c r="J66" s="81">
        <f t="shared" si="5"/>
        <v>0.25</v>
      </c>
      <c r="K66" s="57">
        <v>0.25</v>
      </c>
      <c r="L66" s="75">
        <f t="shared" si="6"/>
        <v>0</v>
      </c>
    </row>
    <row r="67" spans="1:12" ht="12.75">
      <c r="A67" s="9" t="s">
        <v>130</v>
      </c>
      <c r="B67" s="83" t="s">
        <v>131</v>
      </c>
      <c r="C67" s="53">
        <v>4957324.072679108</v>
      </c>
      <c r="D67" s="53">
        <v>12792</v>
      </c>
      <c r="E67" s="52">
        <f t="shared" si="7"/>
        <v>387.53315139767886</v>
      </c>
      <c r="F67" s="11">
        <f t="shared" si="3"/>
        <v>-335.9868059981281</v>
      </c>
      <c r="G67" s="11">
        <f t="shared" si="1"/>
        <v>112887.13380482377</v>
      </c>
      <c r="H67" s="11">
        <f t="shared" si="4"/>
        <v>1444052215.6313057</v>
      </c>
      <c r="I67" s="10">
        <f t="shared" si="2"/>
        <v>-1.3277743759540237</v>
      </c>
      <c r="J67" s="81">
        <f t="shared" si="5"/>
        <v>0.3</v>
      </c>
      <c r="K67" s="57">
        <v>0.3</v>
      </c>
      <c r="L67" s="75">
        <f t="shared" si="6"/>
        <v>0</v>
      </c>
    </row>
    <row r="68" spans="1:12" ht="12.75">
      <c r="A68" s="9" t="s">
        <v>132</v>
      </c>
      <c r="B68" s="83" t="s">
        <v>133</v>
      </c>
      <c r="C68" s="53">
        <v>11803490.554211339</v>
      </c>
      <c r="D68" s="53">
        <v>23585</v>
      </c>
      <c r="E68" s="52">
        <f t="shared" si="7"/>
        <v>500.4659976345702</v>
      </c>
      <c r="F68" s="11">
        <f t="shared" si="3"/>
        <v>-223.05395976123674</v>
      </c>
      <c r="G68" s="11">
        <f t="shared" si="1"/>
        <v>49753.06896516742</v>
      </c>
      <c r="H68" s="11">
        <f t="shared" si="4"/>
        <v>1173426131.5434735</v>
      </c>
      <c r="I68" s="10">
        <f t="shared" si="2"/>
        <v>-0.8814790549474735</v>
      </c>
      <c r="J68" s="81">
        <f t="shared" si="5"/>
        <v>0.25</v>
      </c>
      <c r="K68" s="57">
        <v>0.25</v>
      </c>
      <c r="L68" s="75">
        <f t="shared" si="6"/>
        <v>0</v>
      </c>
    </row>
    <row r="69" spans="1:12" ht="12.75">
      <c r="A69" s="9" t="s">
        <v>134</v>
      </c>
      <c r="B69" s="85" t="s">
        <v>135</v>
      </c>
      <c r="C69" s="53">
        <v>1699324.4484003147</v>
      </c>
      <c r="D69" s="53">
        <v>3137</v>
      </c>
      <c r="E69" s="52">
        <f aca="true" t="shared" si="8" ref="E69:E100">C69/D69</f>
        <v>541.7036813517101</v>
      </c>
      <c r="F69" s="11">
        <f t="shared" si="3"/>
        <v>-181.81627604409687</v>
      </c>
      <c r="G69" s="11">
        <f aca="true" t="shared" si="9" ref="G69:G123">F69^2</f>
        <v>33057.15823454323</v>
      </c>
      <c r="H69" s="11">
        <f t="shared" si="4"/>
        <v>103700305.38176212</v>
      </c>
      <c r="I69" s="10">
        <f aca="true" t="shared" si="10" ref="I69:I123">F69/$H$129</f>
        <v>-0.7185133110973418</v>
      </c>
      <c r="J69" s="81">
        <f t="shared" si="5"/>
        <v>0.25</v>
      </c>
      <c r="K69" s="57">
        <v>0.3</v>
      </c>
      <c r="L69" s="75">
        <f t="shared" si="6"/>
        <v>-0.04999999999999999</v>
      </c>
    </row>
    <row r="70" spans="1:12" ht="12.75">
      <c r="A70" s="9" t="s">
        <v>136</v>
      </c>
      <c r="B70" s="85" t="s">
        <v>137</v>
      </c>
      <c r="C70" s="53">
        <v>2536127.842658785</v>
      </c>
      <c r="D70" s="53">
        <v>3525</v>
      </c>
      <c r="E70" s="52">
        <f t="shared" si="8"/>
        <v>719.4688915344071</v>
      </c>
      <c r="F70" s="11">
        <f aca="true" t="shared" si="11" ref="F70:F123">E70-E$125</f>
        <v>-4.05106586139982</v>
      </c>
      <c r="G70" s="11">
        <f t="shared" si="9"/>
        <v>16.411134613399067</v>
      </c>
      <c r="H70" s="11">
        <f aca="true" t="shared" si="12" ref="H70:H123">G70*D70</f>
        <v>57849.24951223171</v>
      </c>
      <c r="I70" s="10">
        <f t="shared" si="10"/>
        <v>-0.016009263905734334</v>
      </c>
      <c r="J70" s="81">
        <f aca="true" t="shared" si="13" ref="J70:J123">IF(I70&lt;-1,$K$3,IF(I70&lt;0,$J$3,(IF(I70&lt;1,$I$3,(IF(I70&lt;2,$H$3,$G$3))))))</f>
        <v>0.25</v>
      </c>
      <c r="K70" s="57">
        <v>0.25</v>
      </c>
      <c r="L70" s="75">
        <f aca="true" t="shared" si="14" ref="L70:L123">J70-K70</f>
        <v>0</v>
      </c>
    </row>
    <row r="71" spans="1:12" ht="12.75">
      <c r="A71" s="9" t="s">
        <v>138</v>
      </c>
      <c r="B71" s="85" t="s">
        <v>139</v>
      </c>
      <c r="C71" s="53">
        <v>28963519.864626087</v>
      </c>
      <c r="D71" s="53">
        <v>23349</v>
      </c>
      <c r="E71" s="52">
        <f t="shared" si="8"/>
        <v>1240.4608276425581</v>
      </c>
      <c r="F71" s="11">
        <f t="shared" si="11"/>
        <v>516.9408702467512</v>
      </c>
      <c r="G71" s="11">
        <f t="shared" si="9"/>
        <v>267227.8633314684</v>
      </c>
      <c r="H71" s="11">
        <f t="shared" si="12"/>
        <v>6239503380.926456</v>
      </c>
      <c r="I71" s="10">
        <f t="shared" si="10"/>
        <v>2.042880342750227</v>
      </c>
      <c r="J71" s="81">
        <f t="shared" si="13"/>
        <v>0.1</v>
      </c>
      <c r="K71" s="57">
        <v>0.1</v>
      </c>
      <c r="L71" s="75">
        <f t="shared" si="14"/>
        <v>0</v>
      </c>
    </row>
    <row r="72" spans="1:12" ht="12.75">
      <c r="A72" s="9" t="s">
        <v>140</v>
      </c>
      <c r="B72" s="85" t="s">
        <v>141</v>
      </c>
      <c r="C72" s="53">
        <v>793301.6131789391</v>
      </c>
      <c r="D72" s="53">
        <v>1536</v>
      </c>
      <c r="E72" s="52">
        <f t="shared" si="8"/>
        <v>516.4724044133718</v>
      </c>
      <c r="F72" s="11">
        <f t="shared" si="11"/>
        <v>-207.04755298243515</v>
      </c>
      <c r="G72" s="11">
        <f t="shared" si="9"/>
        <v>42868.68919601429</v>
      </c>
      <c r="H72" s="11">
        <f t="shared" si="12"/>
        <v>65846306.60507795</v>
      </c>
      <c r="I72" s="10">
        <f t="shared" si="10"/>
        <v>-0.8182239020885604</v>
      </c>
      <c r="J72" s="81">
        <f t="shared" si="13"/>
        <v>0.25</v>
      </c>
      <c r="K72" s="57">
        <v>0.25</v>
      </c>
      <c r="L72" s="75">
        <f t="shared" si="14"/>
        <v>0</v>
      </c>
    </row>
    <row r="73" spans="1:12" ht="12.75">
      <c r="A73" s="9" t="s">
        <v>142</v>
      </c>
      <c r="B73" s="85" t="s">
        <v>143</v>
      </c>
      <c r="C73" s="53">
        <v>1034311.2483599081</v>
      </c>
      <c r="D73" s="53">
        <v>1802</v>
      </c>
      <c r="E73" s="52">
        <f t="shared" si="8"/>
        <v>573.9796050831899</v>
      </c>
      <c r="F73" s="11">
        <f t="shared" si="11"/>
        <v>-149.54035231261707</v>
      </c>
      <c r="G73" s="11">
        <f t="shared" si="9"/>
        <v>22362.316969781637</v>
      </c>
      <c r="H73" s="11">
        <f t="shared" si="12"/>
        <v>40296895.17954651</v>
      </c>
      <c r="I73" s="10">
        <f t="shared" si="10"/>
        <v>-0.590963229588653</v>
      </c>
      <c r="J73" s="81">
        <f t="shared" si="13"/>
        <v>0.25</v>
      </c>
      <c r="K73" s="57">
        <v>0.25</v>
      </c>
      <c r="L73" s="75">
        <f t="shared" si="14"/>
        <v>0</v>
      </c>
    </row>
    <row r="74" spans="1:12" ht="12.75">
      <c r="A74" s="9" t="s">
        <v>144</v>
      </c>
      <c r="B74" s="85" t="s">
        <v>145</v>
      </c>
      <c r="C74" s="53">
        <v>1693275.0205842839</v>
      </c>
      <c r="D74" s="53">
        <v>3455</v>
      </c>
      <c r="E74" s="52">
        <f t="shared" si="8"/>
        <v>490.0940725280127</v>
      </c>
      <c r="F74" s="11">
        <f t="shared" si="11"/>
        <v>-233.42588486779425</v>
      </c>
      <c r="G74" s="11">
        <f t="shared" si="9"/>
        <v>54487.64372631274</v>
      </c>
      <c r="H74" s="11">
        <f t="shared" si="12"/>
        <v>188254809.0744105</v>
      </c>
      <c r="I74" s="10">
        <f t="shared" si="10"/>
        <v>-0.9224674989576171</v>
      </c>
      <c r="J74" s="81">
        <f t="shared" si="13"/>
        <v>0.25</v>
      </c>
      <c r="K74" s="57">
        <v>0.25</v>
      </c>
      <c r="L74" s="75">
        <f t="shared" si="14"/>
        <v>0</v>
      </c>
    </row>
    <row r="75" spans="1:12" ht="12.75">
      <c r="A75" s="9" t="s">
        <v>146</v>
      </c>
      <c r="B75" s="85" t="s">
        <v>147</v>
      </c>
      <c r="C75" s="53">
        <v>1920253.357677899</v>
      </c>
      <c r="D75" s="53">
        <v>3257</v>
      </c>
      <c r="E75" s="52">
        <f t="shared" si="8"/>
        <v>589.5773281172549</v>
      </c>
      <c r="F75" s="11">
        <f t="shared" si="11"/>
        <v>-133.9426292785521</v>
      </c>
      <c r="G75" s="11">
        <f t="shared" si="9"/>
        <v>17940.62793805164</v>
      </c>
      <c r="H75" s="11">
        <f t="shared" si="12"/>
        <v>58432625.194234185</v>
      </c>
      <c r="I75" s="10">
        <f t="shared" si="10"/>
        <v>-0.52932313956686</v>
      </c>
      <c r="J75" s="81">
        <f t="shared" si="13"/>
        <v>0.25</v>
      </c>
      <c r="K75" s="57">
        <v>0.25</v>
      </c>
      <c r="L75" s="75">
        <f t="shared" si="14"/>
        <v>0</v>
      </c>
    </row>
    <row r="76" spans="1:12" ht="12.75">
      <c r="A76" s="9" t="s">
        <v>148</v>
      </c>
      <c r="B76" s="83" t="s">
        <v>149</v>
      </c>
      <c r="C76" s="53">
        <v>23325499.762331806</v>
      </c>
      <c r="D76" s="53">
        <v>35305</v>
      </c>
      <c r="E76" s="52">
        <f t="shared" si="8"/>
        <v>660.6854485860871</v>
      </c>
      <c r="F76" s="11">
        <f t="shared" si="11"/>
        <v>-62.834508809719864</v>
      </c>
      <c r="G76" s="11">
        <f t="shared" si="9"/>
        <v>3948.175497358763</v>
      </c>
      <c r="H76" s="11">
        <f t="shared" si="12"/>
        <v>139390335.93425113</v>
      </c>
      <c r="I76" s="10">
        <f t="shared" si="10"/>
        <v>-0.2483134731298592</v>
      </c>
      <c r="J76" s="81">
        <f t="shared" si="13"/>
        <v>0.25</v>
      </c>
      <c r="K76" s="57">
        <v>0.25</v>
      </c>
      <c r="L76" s="75">
        <f t="shared" si="14"/>
        <v>0</v>
      </c>
    </row>
    <row r="77" spans="1:12" ht="12.75">
      <c r="A77" s="9" t="s">
        <v>150</v>
      </c>
      <c r="B77" s="85" t="s">
        <v>151</v>
      </c>
      <c r="C77" s="53">
        <v>14604411.74261287</v>
      </c>
      <c r="D77" s="53">
        <v>20614</v>
      </c>
      <c r="E77" s="52">
        <f t="shared" si="8"/>
        <v>708.4705415063971</v>
      </c>
      <c r="F77" s="11">
        <f t="shared" si="11"/>
        <v>-15.049415889409829</v>
      </c>
      <c r="G77" s="11">
        <f t="shared" si="9"/>
        <v>226.48491861242104</v>
      </c>
      <c r="H77" s="11">
        <f t="shared" si="12"/>
        <v>4668760.112276447</v>
      </c>
      <c r="I77" s="10">
        <f t="shared" si="10"/>
        <v>-0.05947325440852292</v>
      </c>
      <c r="J77" s="81">
        <f t="shared" si="13"/>
        <v>0.25</v>
      </c>
      <c r="K77" s="57">
        <v>0.2</v>
      </c>
      <c r="L77" s="75">
        <f t="shared" si="14"/>
        <v>0.04999999999999999</v>
      </c>
    </row>
    <row r="78" spans="1:12" ht="12.75">
      <c r="A78" s="9" t="s">
        <v>152</v>
      </c>
      <c r="B78" s="86" t="s">
        <v>153</v>
      </c>
      <c r="C78" s="53">
        <v>7664241.307147527</v>
      </c>
      <c r="D78" s="53">
        <v>10695</v>
      </c>
      <c r="E78" s="52">
        <f t="shared" si="8"/>
        <v>716.6191030525972</v>
      </c>
      <c r="F78" s="11">
        <f t="shared" si="11"/>
        <v>-6.900854343209744</v>
      </c>
      <c r="G78" s="11">
        <f t="shared" si="9"/>
        <v>47.62179066619679</v>
      </c>
      <c r="H78" s="11">
        <f t="shared" si="12"/>
        <v>509315.05117497465</v>
      </c>
      <c r="I78" s="10">
        <f t="shared" si="10"/>
        <v>-0.02727124222001736</v>
      </c>
      <c r="J78" s="81">
        <f t="shared" si="13"/>
        <v>0.25</v>
      </c>
      <c r="K78" s="57">
        <v>0.2</v>
      </c>
      <c r="L78" s="75">
        <f t="shared" si="14"/>
        <v>0.04999999999999999</v>
      </c>
    </row>
    <row r="79" spans="1:12" ht="12.75">
      <c r="A79" s="9" t="s">
        <v>154</v>
      </c>
      <c r="B79" s="85" t="s">
        <v>155</v>
      </c>
      <c r="C79" s="53">
        <v>2193581.06107625</v>
      </c>
      <c r="D79" s="53">
        <v>3857</v>
      </c>
      <c r="E79" s="52">
        <f t="shared" si="8"/>
        <v>568.727264992546</v>
      </c>
      <c r="F79" s="11">
        <f t="shared" si="11"/>
        <v>-154.79269240326096</v>
      </c>
      <c r="G79" s="11">
        <f t="shared" si="9"/>
        <v>23960.77762145056</v>
      </c>
      <c r="H79" s="11">
        <f t="shared" si="12"/>
        <v>92416719.28593482</v>
      </c>
      <c r="I79" s="10">
        <f t="shared" si="10"/>
        <v>-0.6117197666360984</v>
      </c>
      <c r="J79" s="81">
        <f t="shared" si="13"/>
        <v>0.25</v>
      </c>
      <c r="K79" s="57">
        <v>0.25</v>
      </c>
      <c r="L79" s="75">
        <f t="shared" si="14"/>
        <v>0</v>
      </c>
    </row>
    <row r="80" spans="1:12" ht="12.75">
      <c r="A80" s="9" t="s">
        <v>156</v>
      </c>
      <c r="B80" s="85" t="s">
        <v>157</v>
      </c>
      <c r="C80" s="53">
        <v>1795306.36629536</v>
      </c>
      <c r="D80" s="53">
        <v>2748</v>
      </c>
      <c r="E80" s="52">
        <f t="shared" si="8"/>
        <v>653.3138159735662</v>
      </c>
      <c r="F80" s="11">
        <f t="shared" si="11"/>
        <v>-70.20614142224076</v>
      </c>
      <c r="G80" s="11">
        <f t="shared" si="9"/>
        <v>4928.90229339967</v>
      </c>
      <c r="H80" s="11">
        <f t="shared" si="12"/>
        <v>13544623.502262294</v>
      </c>
      <c r="I80" s="10">
        <f t="shared" si="10"/>
        <v>-0.27744516734259805</v>
      </c>
      <c r="J80" s="81">
        <f t="shared" si="13"/>
        <v>0.25</v>
      </c>
      <c r="K80" s="57">
        <v>0.25</v>
      </c>
      <c r="L80" s="75">
        <f t="shared" si="14"/>
        <v>0</v>
      </c>
    </row>
    <row r="81" spans="1:12" ht="12.75">
      <c r="A81" s="9" t="s">
        <v>158</v>
      </c>
      <c r="B81" s="85" t="s">
        <v>159</v>
      </c>
      <c r="C81" s="53">
        <v>2592015.04831386</v>
      </c>
      <c r="D81" s="53">
        <v>5134</v>
      </c>
      <c r="E81" s="52">
        <f t="shared" si="8"/>
        <v>504.87242857691075</v>
      </c>
      <c r="F81" s="11">
        <f t="shared" si="11"/>
        <v>-218.6475288188962</v>
      </c>
      <c r="G81" s="11">
        <f t="shared" si="9"/>
        <v>47806.74185861005</v>
      </c>
      <c r="H81" s="11">
        <f t="shared" si="12"/>
        <v>245439812.70210397</v>
      </c>
      <c r="I81" s="10">
        <f t="shared" si="10"/>
        <v>-0.8640654363463808</v>
      </c>
      <c r="J81" s="81">
        <f t="shared" si="13"/>
        <v>0.25</v>
      </c>
      <c r="K81" s="57">
        <v>0.25</v>
      </c>
      <c r="L81" s="75">
        <f t="shared" si="14"/>
        <v>0</v>
      </c>
    </row>
    <row r="82" spans="1:12" ht="12.75">
      <c r="A82" s="9" t="s">
        <v>160</v>
      </c>
      <c r="B82" s="83" t="s">
        <v>161</v>
      </c>
      <c r="C82" s="53">
        <v>4322189.169837569</v>
      </c>
      <c r="D82" s="53">
        <v>9654</v>
      </c>
      <c r="E82" s="52">
        <f t="shared" si="8"/>
        <v>447.7096716218737</v>
      </c>
      <c r="F82" s="11">
        <f t="shared" si="11"/>
        <v>-275.81028577393323</v>
      </c>
      <c r="G82" s="11">
        <f t="shared" si="9"/>
        <v>76071.31373869872</v>
      </c>
      <c r="H82" s="11">
        <f t="shared" si="12"/>
        <v>734392462.8333975</v>
      </c>
      <c r="I82" s="10">
        <f t="shared" si="10"/>
        <v>-1.089964913911606</v>
      </c>
      <c r="J82" s="81">
        <f t="shared" si="13"/>
        <v>0.3</v>
      </c>
      <c r="K82" s="57">
        <v>0.3</v>
      </c>
      <c r="L82" s="75">
        <f t="shared" si="14"/>
        <v>0</v>
      </c>
    </row>
    <row r="83" spans="1:12" ht="12.75">
      <c r="A83" s="9" t="s">
        <v>162</v>
      </c>
      <c r="B83" s="85" t="s">
        <v>163</v>
      </c>
      <c r="C83" s="53">
        <v>2402967.679083325</v>
      </c>
      <c r="D83" s="53">
        <v>5353</v>
      </c>
      <c r="E83" s="52">
        <f t="shared" si="8"/>
        <v>448.90111695933587</v>
      </c>
      <c r="F83" s="11">
        <f t="shared" si="11"/>
        <v>-274.6188404364711</v>
      </c>
      <c r="G83" s="11">
        <f t="shared" si="9"/>
        <v>75415.50752267196</v>
      </c>
      <c r="H83" s="11">
        <f t="shared" si="12"/>
        <v>403699211.768863</v>
      </c>
      <c r="I83" s="10">
        <f t="shared" si="10"/>
        <v>-1.0852564832197147</v>
      </c>
      <c r="J83" s="81">
        <f t="shared" si="13"/>
        <v>0.3</v>
      </c>
      <c r="K83" s="57">
        <v>0.3</v>
      </c>
      <c r="L83" s="75">
        <f t="shared" si="14"/>
        <v>0</v>
      </c>
    </row>
    <row r="84" spans="1:12" ht="12.75">
      <c r="A84" s="9" t="s">
        <v>164</v>
      </c>
      <c r="B84" s="85" t="s">
        <v>165</v>
      </c>
      <c r="C84" s="53">
        <v>4615322.437625207</v>
      </c>
      <c r="D84" s="53">
        <v>8270</v>
      </c>
      <c r="E84" s="52">
        <f t="shared" si="8"/>
        <v>558.0801012847893</v>
      </c>
      <c r="F84" s="11">
        <f t="shared" si="11"/>
        <v>-165.43985611101766</v>
      </c>
      <c r="G84" s="11">
        <f t="shared" si="9"/>
        <v>27370.345990034228</v>
      </c>
      <c r="H84" s="11">
        <f t="shared" si="12"/>
        <v>226352761.33758307</v>
      </c>
      <c r="I84" s="10">
        <f t="shared" si="10"/>
        <v>-0.6537959163401013</v>
      </c>
      <c r="J84" s="81">
        <f t="shared" si="13"/>
        <v>0.25</v>
      </c>
      <c r="K84" s="57">
        <v>0.25</v>
      </c>
      <c r="L84" s="75">
        <f t="shared" si="14"/>
        <v>0</v>
      </c>
    </row>
    <row r="85" spans="1:12" ht="12.75">
      <c r="A85" s="9" t="s">
        <v>166</v>
      </c>
      <c r="B85" s="85" t="s">
        <v>167</v>
      </c>
      <c r="C85" s="53">
        <v>1477953.76444184</v>
      </c>
      <c r="D85" s="53">
        <v>3186</v>
      </c>
      <c r="E85" s="52">
        <f t="shared" si="8"/>
        <v>463.89007044627743</v>
      </c>
      <c r="F85" s="11">
        <f t="shared" si="11"/>
        <v>-259.6298869495295</v>
      </c>
      <c r="G85" s="11">
        <f t="shared" si="9"/>
        <v>67407.67819742548</v>
      </c>
      <c r="H85" s="11">
        <f t="shared" si="12"/>
        <v>214760862.7369976</v>
      </c>
      <c r="I85" s="10">
        <f t="shared" si="10"/>
        <v>-1.0260221680411639</v>
      </c>
      <c r="J85" s="81">
        <f t="shared" si="13"/>
        <v>0.3</v>
      </c>
      <c r="K85" s="57">
        <v>0.25</v>
      </c>
      <c r="L85" s="75">
        <f t="shared" si="14"/>
        <v>0.04999999999999999</v>
      </c>
    </row>
    <row r="86" spans="1:12" ht="12.75">
      <c r="A86" s="9" t="s">
        <v>168</v>
      </c>
      <c r="B86" s="82" t="s">
        <v>169</v>
      </c>
      <c r="C86" s="54">
        <v>13814057.457446016</v>
      </c>
      <c r="D86" s="54">
        <v>30088</v>
      </c>
      <c r="E86" s="52">
        <f t="shared" si="8"/>
        <v>459.1218245628163</v>
      </c>
      <c r="F86" s="11">
        <f t="shared" si="11"/>
        <v>-264.39813283299065</v>
      </c>
      <c r="G86" s="11">
        <f t="shared" si="9"/>
        <v>69906.37264557177</v>
      </c>
      <c r="H86" s="11">
        <f t="shared" si="12"/>
        <v>2103342940.1599634</v>
      </c>
      <c r="I86" s="10">
        <f t="shared" si="10"/>
        <v>-1.0448656303119508</v>
      </c>
      <c r="J86" s="81">
        <f t="shared" si="13"/>
        <v>0.3</v>
      </c>
      <c r="K86" s="57">
        <v>0.3</v>
      </c>
      <c r="L86" s="75">
        <f t="shared" si="14"/>
        <v>0</v>
      </c>
    </row>
    <row r="87" spans="1:12" ht="12.75">
      <c r="A87" s="9" t="s">
        <v>170</v>
      </c>
      <c r="B87" s="85" t="s">
        <v>171</v>
      </c>
      <c r="C87" s="53">
        <v>10262924.705881033</v>
      </c>
      <c r="D87" s="53">
        <v>26173</v>
      </c>
      <c r="E87" s="52">
        <f t="shared" si="8"/>
        <v>392.11877529824756</v>
      </c>
      <c r="F87" s="11">
        <f t="shared" si="11"/>
        <v>-331.4011820975594</v>
      </c>
      <c r="G87" s="11">
        <f t="shared" si="9"/>
        <v>109826.74349565973</v>
      </c>
      <c r="H87" s="11">
        <f t="shared" si="12"/>
        <v>2874495357.511902</v>
      </c>
      <c r="I87" s="10">
        <f t="shared" si="10"/>
        <v>-1.3096526110387332</v>
      </c>
      <c r="J87" s="81">
        <f t="shared" si="13"/>
        <v>0.3</v>
      </c>
      <c r="K87" s="57">
        <v>0.3</v>
      </c>
      <c r="L87" s="75">
        <f t="shared" si="14"/>
        <v>0</v>
      </c>
    </row>
    <row r="88" spans="1:12" ht="12.75">
      <c r="A88" s="9" t="s">
        <v>172</v>
      </c>
      <c r="B88" s="85" t="s">
        <v>173</v>
      </c>
      <c r="C88" s="53">
        <v>1571681.1684608231</v>
      </c>
      <c r="D88" s="53">
        <v>4902</v>
      </c>
      <c r="E88" s="52">
        <f t="shared" si="8"/>
        <v>320.6203934028607</v>
      </c>
      <c r="F88" s="11">
        <f t="shared" si="11"/>
        <v>-402.89956399294624</v>
      </c>
      <c r="G88" s="11">
        <f t="shared" si="9"/>
        <v>162328.0586657062</v>
      </c>
      <c r="H88" s="11">
        <f t="shared" si="12"/>
        <v>795732143.5792918</v>
      </c>
      <c r="I88" s="10">
        <f t="shared" si="10"/>
        <v>-1.592204537805163</v>
      </c>
      <c r="J88" s="81">
        <f t="shared" si="13"/>
        <v>0.3</v>
      </c>
      <c r="K88" s="57">
        <v>0.3</v>
      </c>
      <c r="L88" s="75">
        <f t="shared" si="14"/>
        <v>0</v>
      </c>
    </row>
    <row r="89" spans="1:12" ht="12.75">
      <c r="A89" s="9" t="s">
        <v>174</v>
      </c>
      <c r="B89" s="82" t="s">
        <v>175</v>
      </c>
      <c r="C89" s="54">
        <v>642333879.2310002</v>
      </c>
      <c r="D89" s="54">
        <v>693046</v>
      </c>
      <c r="E89" s="52">
        <f t="shared" si="8"/>
        <v>926.8271936220686</v>
      </c>
      <c r="F89" s="11">
        <f t="shared" si="11"/>
        <v>203.3072362262617</v>
      </c>
      <c r="G89" s="11">
        <f t="shared" si="9"/>
        <v>41333.832301960974</v>
      </c>
      <c r="H89" s="11">
        <f t="shared" si="12"/>
        <v>28646247141.544846</v>
      </c>
      <c r="I89" s="10">
        <f t="shared" si="10"/>
        <v>0.8034426765816688</v>
      </c>
      <c r="J89" s="81">
        <f t="shared" si="13"/>
        <v>0.2</v>
      </c>
      <c r="K89" s="57">
        <v>0.2</v>
      </c>
      <c r="L89" s="75">
        <f t="shared" si="14"/>
        <v>0</v>
      </c>
    </row>
    <row r="90" spans="1:12" ht="12.75">
      <c r="A90" s="9" t="s">
        <v>176</v>
      </c>
      <c r="B90" s="85" t="s">
        <v>177</v>
      </c>
      <c r="C90" s="53">
        <v>2130691.559377762</v>
      </c>
      <c r="D90" s="53">
        <v>3670</v>
      </c>
      <c r="E90" s="52">
        <f t="shared" si="8"/>
        <v>580.5699071874011</v>
      </c>
      <c r="F90" s="11">
        <f t="shared" si="11"/>
        <v>-142.95005020840586</v>
      </c>
      <c r="G90" s="11">
        <f t="shared" si="9"/>
        <v>20434.716854585757</v>
      </c>
      <c r="H90" s="11">
        <f t="shared" si="12"/>
        <v>74995410.85632972</v>
      </c>
      <c r="I90" s="10">
        <f t="shared" si="10"/>
        <v>-0.564919247778795</v>
      </c>
      <c r="J90" s="81">
        <f t="shared" si="13"/>
        <v>0.25</v>
      </c>
      <c r="K90" s="57">
        <v>0.25</v>
      </c>
      <c r="L90" s="75">
        <f t="shared" si="14"/>
        <v>0</v>
      </c>
    </row>
    <row r="91" spans="1:12" ht="12.75">
      <c r="A91" s="9" t="s">
        <v>178</v>
      </c>
      <c r="B91" s="85" t="s">
        <v>179</v>
      </c>
      <c r="C91" s="53">
        <v>5025431.262126462</v>
      </c>
      <c r="D91" s="53">
        <v>7442</v>
      </c>
      <c r="E91" s="52">
        <f t="shared" si="8"/>
        <v>675.2796643545366</v>
      </c>
      <c r="F91" s="11">
        <f t="shared" si="11"/>
        <v>-48.24029304127032</v>
      </c>
      <c r="G91" s="11">
        <f t="shared" si="9"/>
        <v>2327.125872707634</v>
      </c>
      <c r="H91" s="11">
        <f t="shared" si="12"/>
        <v>17318470.74469021</v>
      </c>
      <c r="I91" s="10">
        <f t="shared" si="10"/>
        <v>-0.1906391079805342</v>
      </c>
      <c r="J91" s="81">
        <f t="shared" si="13"/>
        <v>0.25</v>
      </c>
      <c r="K91" s="57">
        <v>0.25</v>
      </c>
      <c r="L91" s="75">
        <f t="shared" si="14"/>
        <v>0</v>
      </c>
    </row>
    <row r="92" spans="1:12" ht="12.75">
      <c r="A92" s="9" t="s">
        <v>180</v>
      </c>
      <c r="B92" s="85" t="s">
        <v>181</v>
      </c>
      <c r="C92" s="53">
        <v>832912.1196359938</v>
      </c>
      <c r="D92" s="53">
        <v>1590</v>
      </c>
      <c r="E92" s="52">
        <f t="shared" si="8"/>
        <v>523.8441003999961</v>
      </c>
      <c r="F92" s="11">
        <f t="shared" si="11"/>
        <v>-199.67585699581082</v>
      </c>
      <c r="G92" s="11">
        <f t="shared" si="9"/>
        <v>39870.44786701149</v>
      </c>
      <c r="H92" s="11">
        <f t="shared" si="12"/>
        <v>63394012.10854827</v>
      </c>
      <c r="I92" s="10">
        <f t="shared" si="10"/>
        <v>-0.7890919574299436</v>
      </c>
      <c r="J92" s="81">
        <f t="shared" si="13"/>
        <v>0.25</v>
      </c>
      <c r="K92" s="57">
        <v>0.25</v>
      </c>
      <c r="L92" s="75">
        <f t="shared" si="14"/>
        <v>0</v>
      </c>
    </row>
    <row r="93" spans="1:12" ht="12.75">
      <c r="A93" s="9" t="s">
        <v>182</v>
      </c>
      <c r="B93" s="85" t="s">
        <v>183</v>
      </c>
      <c r="C93" s="53">
        <v>805244.6118234408</v>
      </c>
      <c r="D93" s="53">
        <v>2141</v>
      </c>
      <c r="E93" s="52">
        <f t="shared" si="8"/>
        <v>376.1067780585898</v>
      </c>
      <c r="F93" s="11">
        <f t="shared" si="11"/>
        <v>-347.4131793372172</v>
      </c>
      <c r="G93" s="11">
        <f t="shared" si="9"/>
        <v>120695.91717719342</v>
      </c>
      <c r="H93" s="11">
        <f t="shared" si="12"/>
        <v>258409958.6763711</v>
      </c>
      <c r="I93" s="10">
        <f t="shared" si="10"/>
        <v>-1.3729298566421888</v>
      </c>
      <c r="J93" s="81">
        <f t="shared" si="13"/>
        <v>0.3</v>
      </c>
      <c r="K93" s="57">
        <v>0.3</v>
      </c>
      <c r="L93" s="75">
        <f t="shared" si="14"/>
        <v>0</v>
      </c>
    </row>
    <row r="94" spans="1:12" ht="12.75">
      <c r="A94" s="9" t="s">
        <v>184</v>
      </c>
      <c r="B94" s="85" t="s">
        <v>185</v>
      </c>
      <c r="C94" s="53">
        <v>2432683.3827639157</v>
      </c>
      <c r="D94" s="53">
        <v>3638</v>
      </c>
      <c r="E94" s="52">
        <f t="shared" si="8"/>
        <v>668.6870211005815</v>
      </c>
      <c r="F94" s="11">
        <f t="shared" si="11"/>
        <v>-54.83293629522541</v>
      </c>
      <c r="G94" s="11">
        <f t="shared" si="9"/>
        <v>3006.650902756248</v>
      </c>
      <c r="H94" s="11">
        <f t="shared" si="12"/>
        <v>10938195.984227229</v>
      </c>
      <c r="I94" s="10">
        <f t="shared" si="10"/>
        <v>-0.21669234169726678</v>
      </c>
      <c r="J94" s="81">
        <f t="shared" si="13"/>
        <v>0.25</v>
      </c>
      <c r="K94" s="57">
        <v>0.25</v>
      </c>
      <c r="L94" s="75">
        <f t="shared" si="14"/>
        <v>0</v>
      </c>
    </row>
    <row r="95" spans="1:12" ht="12.75">
      <c r="A95" s="9" t="s">
        <v>186</v>
      </c>
      <c r="B95" s="85" t="s">
        <v>187</v>
      </c>
      <c r="C95" s="53">
        <v>2339557.9819008172</v>
      </c>
      <c r="D95" s="53">
        <v>5018</v>
      </c>
      <c r="E95" s="52">
        <f t="shared" si="8"/>
        <v>466.23315701490975</v>
      </c>
      <c r="F95" s="11">
        <f t="shared" si="11"/>
        <v>-257.2868003808972</v>
      </c>
      <c r="G95" s="11">
        <f t="shared" si="9"/>
        <v>66196.49765023965</v>
      </c>
      <c r="H95" s="11">
        <f t="shared" si="12"/>
        <v>332174025.20890254</v>
      </c>
      <c r="I95" s="10">
        <f t="shared" si="10"/>
        <v>-1.0167626070973055</v>
      </c>
      <c r="J95" s="81">
        <f t="shared" si="13"/>
        <v>0.3</v>
      </c>
      <c r="K95" s="57">
        <v>0.3</v>
      </c>
      <c r="L95" s="75">
        <f t="shared" si="14"/>
        <v>0</v>
      </c>
    </row>
    <row r="96" spans="1:12" ht="12.75">
      <c r="A96" s="9" t="s">
        <v>188</v>
      </c>
      <c r="B96" s="85" t="s">
        <v>189</v>
      </c>
      <c r="C96" s="53">
        <v>4429114.977012888</v>
      </c>
      <c r="D96" s="53">
        <v>7707</v>
      </c>
      <c r="E96" s="52">
        <f t="shared" si="8"/>
        <v>574.6872942796014</v>
      </c>
      <c r="F96" s="11">
        <f t="shared" si="11"/>
        <v>-148.8326631162056</v>
      </c>
      <c r="G96" s="11">
        <f t="shared" si="9"/>
        <v>22151.161610261945</v>
      </c>
      <c r="H96" s="11">
        <f t="shared" si="12"/>
        <v>170719002.53028882</v>
      </c>
      <c r="I96" s="10">
        <f t="shared" si="10"/>
        <v>-0.5881665376818289</v>
      </c>
      <c r="J96" s="81">
        <f t="shared" si="13"/>
        <v>0.25</v>
      </c>
      <c r="K96" s="57">
        <v>0.25</v>
      </c>
      <c r="L96" s="75">
        <f t="shared" si="14"/>
        <v>0</v>
      </c>
    </row>
    <row r="97" spans="1:12" ht="12.75">
      <c r="A97" s="9" t="s">
        <v>190</v>
      </c>
      <c r="B97" s="85" t="s">
        <v>191</v>
      </c>
      <c r="C97" s="53">
        <v>1746827.0281478409</v>
      </c>
      <c r="D97" s="53">
        <v>3532</v>
      </c>
      <c r="E97" s="52">
        <f t="shared" si="8"/>
        <v>494.57163877345437</v>
      </c>
      <c r="F97" s="11">
        <f t="shared" si="11"/>
        <v>-228.9483186223526</v>
      </c>
      <c r="G97" s="11">
        <f t="shared" si="9"/>
        <v>52417.33260000228</v>
      </c>
      <c r="H97" s="11">
        <f t="shared" si="12"/>
        <v>185138018.74320805</v>
      </c>
      <c r="I97" s="10">
        <f t="shared" si="10"/>
        <v>-0.9047727632680043</v>
      </c>
      <c r="J97" s="81">
        <f t="shared" si="13"/>
        <v>0.25</v>
      </c>
      <c r="K97" s="57">
        <v>0.25</v>
      </c>
      <c r="L97" s="75">
        <f t="shared" si="14"/>
        <v>0</v>
      </c>
    </row>
    <row r="98" spans="1:12" ht="12.75">
      <c r="A98" s="9" t="s">
        <v>192</v>
      </c>
      <c r="B98" s="85" t="s">
        <v>193</v>
      </c>
      <c r="C98" s="53">
        <v>17987603.1539632</v>
      </c>
      <c r="D98" s="53">
        <v>24004</v>
      </c>
      <c r="E98" s="52">
        <f t="shared" si="8"/>
        <v>749.3585716531911</v>
      </c>
      <c r="F98" s="11">
        <f t="shared" si="11"/>
        <v>25.838614257384165</v>
      </c>
      <c r="G98" s="11">
        <f t="shared" si="9"/>
        <v>667.6339867418963</v>
      </c>
      <c r="H98" s="11">
        <f t="shared" si="12"/>
        <v>16025886.217752477</v>
      </c>
      <c r="I98" s="10">
        <f t="shared" si="10"/>
        <v>0.1021107058629741</v>
      </c>
      <c r="J98" s="81">
        <f t="shared" si="13"/>
        <v>0.2</v>
      </c>
      <c r="K98" s="57">
        <v>0.2</v>
      </c>
      <c r="L98" s="75">
        <f t="shared" si="14"/>
        <v>0</v>
      </c>
    </row>
    <row r="99" spans="1:12" ht="12.75">
      <c r="A99" s="9" t="s">
        <v>194</v>
      </c>
      <c r="B99" s="83" t="s">
        <v>195</v>
      </c>
      <c r="C99" s="53">
        <v>12557109.722035961</v>
      </c>
      <c r="D99" s="53">
        <v>23728</v>
      </c>
      <c r="E99" s="52">
        <f t="shared" si="8"/>
        <v>529.2106255072472</v>
      </c>
      <c r="F99" s="11">
        <f t="shared" si="11"/>
        <v>-194.30933188855977</v>
      </c>
      <c r="G99" s="11">
        <f t="shared" si="9"/>
        <v>37756.11645897847</v>
      </c>
      <c r="H99" s="11">
        <f t="shared" si="12"/>
        <v>895877131.338641</v>
      </c>
      <c r="I99" s="10">
        <f t="shared" si="10"/>
        <v>-0.7678841766536902</v>
      </c>
      <c r="J99" s="81">
        <f t="shared" si="13"/>
        <v>0.25</v>
      </c>
      <c r="K99" s="57">
        <v>0.25</v>
      </c>
      <c r="L99" s="75">
        <f t="shared" si="14"/>
        <v>0</v>
      </c>
    </row>
    <row r="100" spans="1:12" ht="12.75">
      <c r="A100" s="9" t="s">
        <v>196</v>
      </c>
      <c r="B100" s="85" t="s">
        <v>197</v>
      </c>
      <c r="C100" s="53">
        <v>6579348.887393489</v>
      </c>
      <c r="D100" s="53">
        <v>7411</v>
      </c>
      <c r="E100" s="52">
        <f t="shared" si="8"/>
        <v>887.7815257581283</v>
      </c>
      <c r="F100" s="11">
        <f t="shared" si="11"/>
        <v>164.26156836232133</v>
      </c>
      <c r="G100" s="11">
        <f t="shared" si="9"/>
        <v>26981.862840849564</v>
      </c>
      <c r="H100" s="11">
        <f t="shared" si="12"/>
        <v>199962585.51353613</v>
      </c>
      <c r="I100" s="10">
        <f t="shared" si="10"/>
        <v>0.6491394826579159</v>
      </c>
      <c r="J100" s="81">
        <f t="shared" si="13"/>
        <v>0.2</v>
      </c>
      <c r="K100" s="57">
        <v>0.2</v>
      </c>
      <c r="L100" s="75">
        <f t="shared" si="14"/>
        <v>0</v>
      </c>
    </row>
    <row r="101" spans="1:12" ht="12.75">
      <c r="A101" s="9" t="s">
        <v>198</v>
      </c>
      <c r="B101" s="85" t="s">
        <v>199</v>
      </c>
      <c r="C101" s="53">
        <v>1678654.7091067804</v>
      </c>
      <c r="D101" s="53">
        <v>2335</v>
      </c>
      <c r="E101" s="52">
        <f aca="true" t="shared" si="15" ref="E101:E123">C101/D101</f>
        <v>718.9099396602913</v>
      </c>
      <c r="F101" s="11">
        <f t="shared" si="11"/>
        <v>-4.610017735515612</v>
      </c>
      <c r="G101" s="11">
        <f t="shared" si="9"/>
        <v>21.25226352176849</v>
      </c>
      <c r="H101" s="11">
        <f t="shared" si="12"/>
        <v>49624.03532332942</v>
      </c>
      <c r="I101" s="10">
        <f t="shared" si="10"/>
        <v>-0.01821816604889338</v>
      </c>
      <c r="J101" s="81">
        <f t="shared" si="13"/>
        <v>0.25</v>
      </c>
      <c r="K101" s="57">
        <v>0.25</v>
      </c>
      <c r="L101" s="75">
        <f t="shared" si="14"/>
        <v>0</v>
      </c>
    </row>
    <row r="102" spans="1:12" ht="12.75">
      <c r="A102" s="9" t="s">
        <v>200</v>
      </c>
      <c r="B102" s="83" t="s">
        <v>201</v>
      </c>
      <c r="C102" s="53">
        <v>15133053.80228549</v>
      </c>
      <c r="D102" s="53">
        <v>19037</v>
      </c>
      <c r="E102" s="52">
        <f t="shared" si="15"/>
        <v>794.9284972572092</v>
      </c>
      <c r="F102" s="11">
        <f t="shared" si="11"/>
        <v>71.40853986140223</v>
      </c>
      <c r="G102" s="11">
        <f t="shared" si="9"/>
        <v>5099.179565137471</v>
      </c>
      <c r="H102" s="11">
        <f t="shared" si="12"/>
        <v>97073081.38152204</v>
      </c>
      <c r="I102" s="10">
        <f t="shared" si="10"/>
        <v>0.2821968832097223</v>
      </c>
      <c r="J102" s="81">
        <f t="shared" si="13"/>
        <v>0.2</v>
      </c>
      <c r="K102" s="57">
        <v>0.2</v>
      </c>
      <c r="L102" s="75">
        <f t="shared" si="14"/>
        <v>0</v>
      </c>
    </row>
    <row r="103" spans="1:12" ht="12.75">
      <c r="A103" s="9" t="s">
        <v>202</v>
      </c>
      <c r="B103" s="85" t="s">
        <v>203</v>
      </c>
      <c r="C103" s="53">
        <v>2041461.9293955488</v>
      </c>
      <c r="D103" s="53">
        <v>3500</v>
      </c>
      <c r="E103" s="52">
        <f t="shared" si="15"/>
        <v>583.2748369701568</v>
      </c>
      <c r="F103" s="11">
        <f t="shared" si="11"/>
        <v>-140.24512042565016</v>
      </c>
      <c r="G103" s="11">
        <f t="shared" si="9"/>
        <v>19668.693803205115</v>
      </c>
      <c r="H103" s="11">
        <f t="shared" si="12"/>
        <v>68840428.3112179</v>
      </c>
      <c r="I103" s="10">
        <f t="shared" si="10"/>
        <v>-0.5542297314341624</v>
      </c>
      <c r="J103" s="81">
        <f t="shared" si="13"/>
        <v>0.25</v>
      </c>
      <c r="K103" s="57">
        <v>0.25</v>
      </c>
      <c r="L103" s="75">
        <f t="shared" si="14"/>
        <v>0</v>
      </c>
    </row>
    <row r="104" spans="1:12" ht="12.75">
      <c r="A104" s="9" t="s">
        <v>204</v>
      </c>
      <c r="B104" s="85" t="s">
        <v>205</v>
      </c>
      <c r="C104" s="53">
        <v>1925714.9318118456</v>
      </c>
      <c r="D104" s="53">
        <v>4875</v>
      </c>
      <c r="E104" s="52">
        <f t="shared" si="15"/>
        <v>395.0184475511478</v>
      </c>
      <c r="F104" s="11">
        <f t="shared" si="11"/>
        <v>-328.50150984465915</v>
      </c>
      <c r="G104" s="11">
        <f t="shared" si="9"/>
        <v>107913.2419702207</v>
      </c>
      <c r="H104" s="11">
        <f t="shared" si="12"/>
        <v>526077054.6048259</v>
      </c>
      <c r="I104" s="10">
        <f t="shared" si="10"/>
        <v>-1.2981934988136916</v>
      </c>
      <c r="J104" s="81">
        <f t="shared" si="13"/>
        <v>0.3</v>
      </c>
      <c r="K104" s="57">
        <v>0.3</v>
      </c>
      <c r="L104" s="75">
        <f t="shared" si="14"/>
        <v>0</v>
      </c>
    </row>
    <row r="105" spans="1:12" ht="12.75">
      <c r="A105" s="9" t="s">
        <v>206</v>
      </c>
      <c r="B105" s="83" t="s">
        <v>207</v>
      </c>
      <c r="C105" s="53">
        <v>7518663.3062973665</v>
      </c>
      <c r="D105" s="53">
        <v>12675</v>
      </c>
      <c r="E105" s="52">
        <f t="shared" si="15"/>
        <v>593.1884265323366</v>
      </c>
      <c r="F105" s="11">
        <f t="shared" si="11"/>
        <v>-130.33153086347033</v>
      </c>
      <c r="G105" s="11">
        <f t="shared" si="9"/>
        <v>16986.30793721572</v>
      </c>
      <c r="H105" s="11">
        <f t="shared" si="12"/>
        <v>215301453.10420924</v>
      </c>
      <c r="I105" s="10">
        <f t="shared" si="10"/>
        <v>-0.515052567452131</v>
      </c>
      <c r="J105" s="81">
        <f t="shared" si="13"/>
        <v>0.25</v>
      </c>
      <c r="K105" s="57">
        <v>0.25</v>
      </c>
      <c r="L105" s="75">
        <f t="shared" si="14"/>
        <v>0</v>
      </c>
    </row>
    <row r="106" spans="1:12" ht="12.75">
      <c r="A106" s="9" t="s">
        <v>208</v>
      </c>
      <c r="B106" s="85" t="s">
        <v>209</v>
      </c>
      <c r="C106" s="53">
        <v>11438705.740021724</v>
      </c>
      <c r="D106" s="53">
        <v>12164</v>
      </c>
      <c r="E106" s="52">
        <f t="shared" si="15"/>
        <v>940.3737043753473</v>
      </c>
      <c r="F106" s="11">
        <f t="shared" si="11"/>
        <v>216.85374697954035</v>
      </c>
      <c r="G106" s="11">
        <f t="shared" si="9"/>
        <v>47025.5475790665</v>
      </c>
      <c r="H106" s="11">
        <f t="shared" si="12"/>
        <v>572018760.7517649</v>
      </c>
      <c r="I106" s="10">
        <f t="shared" si="10"/>
        <v>0.8569766533351764</v>
      </c>
      <c r="J106" s="81">
        <f t="shared" si="13"/>
        <v>0.2</v>
      </c>
      <c r="K106" s="57">
        <v>0.15</v>
      </c>
      <c r="L106" s="75">
        <f t="shared" si="14"/>
        <v>0.05000000000000002</v>
      </c>
    </row>
    <row r="107" spans="1:12" ht="12.75">
      <c r="A107" s="9" t="s">
        <v>210</v>
      </c>
      <c r="B107" s="85" t="s">
        <v>211</v>
      </c>
      <c r="C107" s="53">
        <v>1528179.9703763041</v>
      </c>
      <c r="D107" s="53">
        <v>3205</v>
      </c>
      <c r="E107" s="52">
        <f t="shared" si="15"/>
        <v>476.8112232063351</v>
      </c>
      <c r="F107" s="11">
        <f t="shared" si="11"/>
        <v>-246.70873418947184</v>
      </c>
      <c r="G107" s="11">
        <f t="shared" si="9"/>
        <v>60865.19952537147</v>
      </c>
      <c r="H107" s="11">
        <f t="shared" si="12"/>
        <v>195072964.47881556</v>
      </c>
      <c r="I107" s="10">
        <f t="shared" si="10"/>
        <v>-0.9749595214243566</v>
      </c>
      <c r="J107" s="81">
        <f t="shared" si="13"/>
        <v>0.25</v>
      </c>
      <c r="K107" s="57">
        <v>0.3</v>
      </c>
      <c r="L107" s="75">
        <f t="shared" si="14"/>
        <v>-0.04999999999999999</v>
      </c>
    </row>
    <row r="108" spans="1:12" ht="12.75">
      <c r="A108" s="9" t="s">
        <v>212</v>
      </c>
      <c r="B108" s="83" t="s">
        <v>213</v>
      </c>
      <c r="C108" s="53">
        <v>14898125.702229822</v>
      </c>
      <c r="D108" s="53">
        <v>29936</v>
      </c>
      <c r="E108" s="52">
        <f t="shared" si="15"/>
        <v>497.66587727918966</v>
      </c>
      <c r="F108" s="11">
        <f t="shared" si="11"/>
        <v>-225.8540801166173</v>
      </c>
      <c r="G108" s="11">
        <f t="shared" si="9"/>
        <v>51010.065505323386</v>
      </c>
      <c r="H108" s="11">
        <f t="shared" si="12"/>
        <v>1527037320.967361</v>
      </c>
      <c r="I108" s="10">
        <f t="shared" si="10"/>
        <v>-0.892544751549507</v>
      </c>
      <c r="J108" s="81">
        <f t="shared" si="13"/>
        <v>0.25</v>
      </c>
      <c r="K108" s="57">
        <v>0.25</v>
      </c>
      <c r="L108" s="75">
        <f t="shared" si="14"/>
        <v>0</v>
      </c>
    </row>
    <row r="109" spans="1:12" ht="12.75">
      <c r="A109" s="9" t="s">
        <v>214</v>
      </c>
      <c r="B109" s="85" t="s">
        <v>215</v>
      </c>
      <c r="C109" s="53">
        <v>2227477.132583417</v>
      </c>
      <c r="D109" s="53">
        <v>3363</v>
      </c>
      <c r="E109" s="52">
        <f t="shared" si="15"/>
        <v>662.3482404351522</v>
      </c>
      <c r="F109" s="11">
        <f t="shared" si="11"/>
        <v>-61.17171696065475</v>
      </c>
      <c r="G109" s="11">
        <f t="shared" si="9"/>
        <v>3741.978955914456</v>
      </c>
      <c r="H109" s="11">
        <f t="shared" si="12"/>
        <v>12584275.228740316</v>
      </c>
      <c r="I109" s="10">
        <f t="shared" si="10"/>
        <v>-0.24174234482863013</v>
      </c>
      <c r="J109" s="81">
        <f t="shared" si="13"/>
        <v>0.25</v>
      </c>
      <c r="K109" s="57">
        <v>0.25</v>
      </c>
      <c r="L109" s="75">
        <f t="shared" si="14"/>
        <v>0</v>
      </c>
    </row>
    <row r="110" spans="1:12" ht="12.75">
      <c r="A110" s="9" t="s">
        <v>216</v>
      </c>
      <c r="B110" s="83" t="s">
        <v>217</v>
      </c>
      <c r="C110" s="53">
        <v>17217010.327331036</v>
      </c>
      <c r="D110" s="53">
        <v>29943</v>
      </c>
      <c r="E110" s="52">
        <f t="shared" si="15"/>
        <v>574.9928306225507</v>
      </c>
      <c r="F110" s="11">
        <f t="shared" si="11"/>
        <v>-148.5271267732562</v>
      </c>
      <c r="G110" s="11">
        <f t="shared" si="9"/>
        <v>22060.307387518922</v>
      </c>
      <c r="H110" s="11">
        <f t="shared" si="12"/>
        <v>660551784.1044791</v>
      </c>
      <c r="I110" s="10">
        <f t="shared" si="10"/>
        <v>-0.5869590994138716</v>
      </c>
      <c r="J110" s="81">
        <f t="shared" si="13"/>
        <v>0.25</v>
      </c>
      <c r="K110" s="57">
        <v>0.25</v>
      </c>
      <c r="L110" s="75">
        <f t="shared" si="14"/>
        <v>0</v>
      </c>
    </row>
    <row r="111" spans="1:12" ht="12.75">
      <c r="A111" s="9" t="s">
        <v>218</v>
      </c>
      <c r="B111" s="85" t="s">
        <v>219</v>
      </c>
      <c r="C111" s="53">
        <v>1017271.3097731461</v>
      </c>
      <c r="D111" s="53">
        <v>2412</v>
      </c>
      <c r="E111" s="52">
        <f t="shared" si="15"/>
        <v>421.754274366976</v>
      </c>
      <c r="F111" s="11">
        <f t="shared" si="11"/>
        <v>-301.76568302883095</v>
      </c>
      <c r="G111" s="11">
        <f t="shared" si="9"/>
        <v>91062.52745385688</v>
      </c>
      <c r="H111" s="11">
        <f t="shared" si="12"/>
        <v>219642816.2187028</v>
      </c>
      <c r="I111" s="10">
        <f t="shared" si="10"/>
        <v>-1.1925371303722507</v>
      </c>
      <c r="J111" s="81">
        <f t="shared" si="13"/>
        <v>0.3</v>
      </c>
      <c r="K111" s="57">
        <v>0.3</v>
      </c>
      <c r="L111" s="75">
        <f t="shared" si="14"/>
        <v>0</v>
      </c>
    </row>
    <row r="112" spans="1:12" ht="12.75">
      <c r="A112" s="9" t="s">
        <v>220</v>
      </c>
      <c r="B112" s="83" t="s">
        <v>221</v>
      </c>
      <c r="C112" s="53">
        <v>5008200.931089088</v>
      </c>
      <c r="D112" s="53">
        <v>8681</v>
      </c>
      <c r="E112" s="52">
        <f t="shared" si="15"/>
        <v>576.9152092027518</v>
      </c>
      <c r="F112" s="11">
        <f t="shared" si="11"/>
        <v>-146.60474819305512</v>
      </c>
      <c r="G112" s="11">
        <f t="shared" si="9"/>
        <v>21492.952192749097</v>
      </c>
      <c r="H112" s="11">
        <f t="shared" si="12"/>
        <v>186580317.9852549</v>
      </c>
      <c r="I112" s="10">
        <f t="shared" si="10"/>
        <v>-0.5793621194905346</v>
      </c>
      <c r="J112" s="81">
        <f t="shared" si="13"/>
        <v>0.25</v>
      </c>
      <c r="K112" s="57">
        <v>0.25</v>
      </c>
      <c r="L112" s="75">
        <f t="shared" si="14"/>
        <v>0</v>
      </c>
    </row>
    <row r="113" spans="1:12" ht="12.75">
      <c r="A113" s="9" t="s">
        <v>222</v>
      </c>
      <c r="B113" s="82" t="s">
        <v>223</v>
      </c>
      <c r="C113" s="54">
        <v>17753708.666295778</v>
      </c>
      <c r="D113" s="54">
        <v>24865</v>
      </c>
      <c r="E113" s="52">
        <f t="shared" si="15"/>
        <v>714.0039680794602</v>
      </c>
      <c r="F113" s="11">
        <f t="shared" si="11"/>
        <v>-9.515989316346804</v>
      </c>
      <c r="G113" s="11">
        <f t="shared" si="9"/>
        <v>90.55405266882651</v>
      </c>
      <c r="H113" s="11">
        <f t="shared" si="12"/>
        <v>2251626.5196103714</v>
      </c>
      <c r="I113" s="10">
        <f t="shared" si="10"/>
        <v>-0.03760590163224425</v>
      </c>
      <c r="J113" s="81">
        <f t="shared" si="13"/>
        <v>0.25</v>
      </c>
      <c r="K113" s="57">
        <v>0.2</v>
      </c>
      <c r="L113" s="75">
        <f t="shared" si="14"/>
        <v>0.04999999999999999</v>
      </c>
    </row>
    <row r="114" spans="1:12" ht="12.75">
      <c r="A114" s="9" t="s">
        <v>224</v>
      </c>
      <c r="B114" s="85" t="s">
        <v>225</v>
      </c>
      <c r="C114" s="53">
        <v>1273261.8362896608</v>
      </c>
      <c r="D114" s="53">
        <v>3173</v>
      </c>
      <c r="E114" s="52">
        <f t="shared" si="15"/>
        <v>401.2801248943148</v>
      </c>
      <c r="F114" s="11">
        <f t="shared" si="11"/>
        <v>-322.2398325014922</v>
      </c>
      <c r="G114" s="11">
        <f t="shared" si="9"/>
        <v>103838.50965058974</v>
      </c>
      <c r="H114" s="11">
        <f t="shared" si="12"/>
        <v>329479591.12132126</v>
      </c>
      <c r="I114" s="10">
        <f t="shared" si="10"/>
        <v>-1.2734481975747038</v>
      </c>
      <c r="J114" s="81">
        <f t="shared" si="13"/>
        <v>0.3</v>
      </c>
      <c r="K114" s="57">
        <v>0.3</v>
      </c>
      <c r="L114" s="75">
        <f t="shared" si="14"/>
        <v>0</v>
      </c>
    </row>
    <row r="115" spans="1:12" ht="12.75">
      <c r="A115" s="9" t="s">
        <v>226</v>
      </c>
      <c r="B115" s="85" t="s">
        <v>227</v>
      </c>
      <c r="C115" s="53">
        <v>628670.0842178212</v>
      </c>
      <c r="D115" s="53">
        <v>1891</v>
      </c>
      <c r="E115" s="52">
        <f t="shared" si="15"/>
        <v>332.4537727222746</v>
      </c>
      <c r="F115" s="11">
        <f t="shared" si="11"/>
        <v>-391.06618467353235</v>
      </c>
      <c r="G115" s="11">
        <f t="shared" si="9"/>
        <v>152932.7607951133</v>
      </c>
      <c r="H115" s="11">
        <f t="shared" si="12"/>
        <v>289195850.66355926</v>
      </c>
      <c r="I115" s="10">
        <f t="shared" si="10"/>
        <v>-1.5454406245777204</v>
      </c>
      <c r="J115" s="81">
        <f t="shared" si="13"/>
        <v>0.3</v>
      </c>
      <c r="K115" s="57">
        <v>0.3</v>
      </c>
      <c r="L115" s="75">
        <f t="shared" si="14"/>
        <v>0</v>
      </c>
    </row>
    <row r="116" spans="1:12" ht="12.75">
      <c r="A116" s="9" t="s">
        <v>228</v>
      </c>
      <c r="B116" s="85" t="s">
        <v>229</v>
      </c>
      <c r="C116" s="53">
        <v>1881459.5844881032</v>
      </c>
      <c r="D116" s="53">
        <v>3817</v>
      </c>
      <c r="E116" s="52">
        <f t="shared" si="15"/>
        <v>492.91579368302416</v>
      </c>
      <c r="F116" s="11">
        <f t="shared" si="11"/>
        <v>-230.6041637127828</v>
      </c>
      <c r="G116" s="11">
        <f t="shared" si="9"/>
        <v>53178.280321671926</v>
      </c>
      <c r="H116" s="11">
        <f t="shared" si="12"/>
        <v>202981495.98782173</v>
      </c>
      <c r="I116" s="10">
        <f t="shared" si="10"/>
        <v>-0.9113164389194665</v>
      </c>
      <c r="J116" s="81">
        <f t="shared" si="13"/>
        <v>0.25</v>
      </c>
      <c r="K116" s="57">
        <v>0.25</v>
      </c>
      <c r="L116" s="75">
        <f t="shared" si="14"/>
        <v>0</v>
      </c>
    </row>
    <row r="117" spans="1:12" ht="12.75">
      <c r="A117" s="9" t="s">
        <v>230</v>
      </c>
      <c r="B117" s="85" t="s">
        <v>231</v>
      </c>
      <c r="C117" s="53">
        <v>4518898.141678252</v>
      </c>
      <c r="D117" s="53">
        <v>8273</v>
      </c>
      <c r="E117" s="52">
        <f t="shared" si="15"/>
        <v>546.2224273755895</v>
      </c>
      <c r="F117" s="11">
        <f t="shared" si="11"/>
        <v>-177.29753002021744</v>
      </c>
      <c r="G117" s="11">
        <f t="shared" si="9"/>
        <v>31434.414151269903</v>
      </c>
      <c r="H117" s="11">
        <f t="shared" si="12"/>
        <v>260056908.27345592</v>
      </c>
      <c r="I117" s="10">
        <f t="shared" si="10"/>
        <v>-0.7006558384977045</v>
      </c>
      <c r="J117" s="81">
        <f t="shared" si="13"/>
        <v>0.25</v>
      </c>
      <c r="K117" s="57">
        <v>0.25</v>
      </c>
      <c r="L117" s="75">
        <f t="shared" si="14"/>
        <v>0</v>
      </c>
    </row>
    <row r="118" spans="1:12" ht="12.75">
      <c r="A118" s="9" t="s">
        <v>232</v>
      </c>
      <c r="B118" s="82" t="s">
        <v>233</v>
      </c>
      <c r="C118" s="54">
        <v>27519997.217358083</v>
      </c>
      <c r="D118" s="54">
        <v>37538</v>
      </c>
      <c r="E118" s="52">
        <f t="shared" si="15"/>
        <v>733.1236937865119</v>
      </c>
      <c r="F118" s="11">
        <f t="shared" si="11"/>
        <v>9.603736390704967</v>
      </c>
      <c r="G118" s="11">
        <f t="shared" si="9"/>
        <v>92.23175266215085</v>
      </c>
      <c r="H118" s="11">
        <f t="shared" si="12"/>
        <v>3462195.531431819</v>
      </c>
      <c r="I118" s="10">
        <f t="shared" si="10"/>
        <v>0.037952666192095294</v>
      </c>
      <c r="J118" s="81">
        <f t="shared" si="13"/>
        <v>0.2</v>
      </c>
      <c r="K118" s="57">
        <v>0.2</v>
      </c>
      <c r="L118" s="75">
        <f t="shared" si="14"/>
        <v>0</v>
      </c>
    </row>
    <row r="119" spans="1:12" ht="12.75">
      <c r="A119" s="9" t="s">
        <v>234</v>
      </c>
      <c r="B119" s="85" t="s">
        <v>235</v>
      </c>
      <c r="C119" s="53">
        <v>7054731.367977998</v>
      </c>
      <c r="D119" s="53">
        <v>11634</v>
      </c>
      <c r="E119" s="52">
        <f t="shared" si="15"/>
        <v>606.3891497316484</v>
      </c>
      <c r="F119" s="11">
        <f t="shared" si="11"/>
        <v>-117.13080766415851</v>
      </c>
      <c r="G119" s="11">
        <f t="shared" si="9"/>
        <v>13719.626104058094</v>
      </c>
      <c r="H119" s="11">
        <f t="shared" si="12"/>
        <v>159614130.09461185</v>
      </c>
      <c r="I119" s="10">
        <f t="shared" si="10"/>
        <v>-0.46288509630385705</v>
      </c>
      <c r="J119" s="81">
        <f t="shared" si="13"/>
        <v>0.25</v>
      </c>
      <c r="K119" s="57">
        <v>0.25</v>
      </c>
      <c r="L119" s="75">
        <f t="shared" si="14"/>
        <v>0</v>
      </c>
    </row>
    <row r="120" spans="1:12" ht="12.75">
      <c r="A120" s="9" t="s">
        <v>236</v>
      </c>
      <c r="B120" s="85" t="s">
        <v>237</v>
      </c>
      <c r="C120" s="53">
        <v>1768526.9001752674</v>
      </c>
      <c r="D120" s="53">
        <v>3757</v>
      </c>
      <c r="E120" s="52">
        <f t="shared" si="15"/>
        <v>470.72848021699957</v>
      </c>
      <c r="F120" s="11">
        <f t="shared" si="11"/>
        <v>-252.79147717880738</v>
      </c>
      <c r="G120" s="11">
        <f t="shared" si="9"/>
        <v>63903.53093424349</v>
      </c>
      <c r="H120" s="11">
        <f t="shared" si="12"/>
        <v>240085565.7199528</v>
      </c>
      <c r="I120" s="10">
        <f t="shared" si="10"/>
        <v>-0.9989976983187157</v>
      </c>
      <c r="J120" s="81">
        <f t="shared" si="13"/>
        <v>0.25</v>
      </c>
      <c r="K120" s="57">
        <v>0.3</v>
      </c>
      <c r="L120" s="75">
        <f t="shared" si="14"/>
        <v>-0.04999999999999999</v>
      </c>
    </row>
    <row r="121" spans="1:12" ht="12.75">
      <c r="A121" s="9" t="s">
        <v>238</v>
      </c>
      <c r="B121" s="85" t="s">
        <v>239</v>
      </c>
      <c r="C121" s="53">
        <v>1847964.6322077885</v>
      </c>
      <c r="D121" s="53">
        <v>4843</v>
      </c>
      <c r="E121" s="52">
        <f t="shared" si="15"/>
        <v>381.5743613891779</v>
      </c>
      <c r="F121" s="11">
        <f t="shared" si="11"/>
        <v>-341.94559600662905</v>
      </c>
      <c r="G121" s="11">
        <f t="shared" si="9"/>
        <v>116926.79062832876</v>
      </c>
      <c r="H121" s="11">
        <f t="shared" si="12"/>
        <v>566276447.0129962</v>
      </c>
      <c r="I121" s="10">
        <f t="shared" si="10"/>
        <v>-1.351322707447203</v>
      </c>
      <c r="J121" s="81">
        <f t="shared" si="13"/>
        <v>0.3</v>
      </c>
      <c r="K121" s="57">
        <v>0.3</v>
      </c>
      <c r="L121" s="75">
        <f t="shared" si="14"/>
        <v>0</v>
      </c>
    </row>
    <row r="122" spans="1:12" ht="12.75">
      <c r="A122" s="9" t="s">
        <v>240</v>
      </c>
      <c r="B122" s="85" t="s">
        <v>241</v>
      </c>
      <c r="C122" s="53">
        <v>1848573.7300596694</v>
      </c>
      <c r="D122" s="53">
        <v>5761</v>
      </c>
      <c r="E122" s="52">
        <f t="shared" si="15"/>
        <v>320.87723139379784</v>
      </c>
      <c r="F122" s="11">
        <f t="shared" si="11"/>
        <v>-402.6427260020091</v>
      </c>
      <c r="G122" s="11">
        <f t="shared" si="9"/>
        <v>162121.16480232897</v>
      </c>
      <c r="H122" s="11">
        <f t="shared" si="12"/>
        <v>933980030.4262172</v>
      </c>
      <c r="I122" s="10">
        <f t="shared" si="10"/>
        <v>-1.5911895488322336</v>
      </c>
      <c r="J122" s="81">
        <f t="shared" si="13"/>
        <v>0.3</v>
      </c>
      <c r="K122" s="57">
        <v>0.3</v>
      </c>
      <c r="L122" s="75">
        <f t="shared" si="14"/>
        <v>0</v>
      </c>
    </row>
    <row r="123" spans="1:12" ht="12.75">
      <c r="A123" s="9" t="s">
        <v>242</v>
      </c>
      <c r="B123" s="85" t="s">
        <v>243</v>
      </c>
      <c r="C123" s="53">
        <v>812182.2026947876</v>
      </c>
      <c r="D123" s="53">
        <v>2834</v>
      </c>
      <c r="E123" s="52">
        <f t="shared" si="15"/>
        <v>286.5851103369046</v>
      </c>
      <c r="F123" s="11">
        <f t="shared" si="11"/>
        <v>-436.93484705890233</v>
      </c>
      <c r="G123" s="11">
        <f t="shared" si="9"/>
        <v>190912.06057438639</v>
      </c>
      <c r="H123" s="11">
        <f t="shared" si="12"/>
        <v>541044779.667811</v>
      </c>
      <c r="I123" s="10">
        <f t="shared" si="10"/>
        <v>-1.7267073692454253</v>
      </c>
      <c r="J123" s="81">
        <f t="shared" si="13"/>
        <v>0.3</v>
      </c>
      <c r="K123" s="57">
        <v>0.3</v>
      </c>
      <c r="L123" s="75">
        <f t="shared" si="14"/>
        <v>0</v>
      </c>
    </row>
    <row r="124" spans="1:12" s="58" customFormat="1" ht="4.5" customHeight="1">
      <c r="A124" s="9"/>
      <c r="B124" s="12"/>
      <c r="C124" s="55"/>
      <c r="D124" s="56"/>
      <c r="E124" s="55"/>
      <c r="F124" s="55"/>
      <c r="G124" s="55"/>
      <c r="H124" s="55"/>
      <c r="I124" s="55"/>
      <c r="J124" s="57"/>
      <c r="K124" s="57"/>
      <c r="L124" s="69"/>
    </row>
    <row r="125" spans="1:12" ht="12.75">
      <c r="A125" s="59"/>
      <c r="B125" s="60" t="s">
        <v>244</v>
      </c>
      <c r="C125" s="61">
        <f>SUM(C5:C123)</f>
        <v>1507354709.0000005</v>
      </c>
      <c r="D125" s="62">
        <f>SUM(D5:D123)</f>
        <v>2083363</v>
      </c>
      <c r="E125" s="63">
        <f>C125/D125</f>
        <v>723.519957395807</v>
      </c>
      <c r="F125" s="64"/>
      <c r="G125" s="64"/>
      <c r="H125" s="79">
        <f>SUM(H5:H123)</f>
        <v>133401535067.1884</v>
      </c>
      <c r="I125" s="64"/>
      <c r="J125" s="64"/>
      <c r="K125" s="64"/>
      <c r="L125" s="50"/>
    </row>
    <row r="126" spans="1:11" ht="6.75" customHeight="1">
      <c r="A126" s="59"/>
      <c r="B126" s="60"/>
      <c r="C126" s="65"/>
      <c r="D126" s="66"/>
      <c r="E126" s="67"/>
      <c r="F126" s="64"/>
      <c r="G126" s="64"/>
      <c r="H126" s="79"/>
      <c r="I126" s="64"/>
      <c r="J126" s="68"/>
      <c r="K126" s="68"/>
    </row>
    <row r="127" spans="1:10" ht="12.75">
      <c r="A127" s="69"/>
      <c r="B127" s="69" t="s">
        <v>245</v>
      </c>
      <c r="C127" s="70"/>
      <c r="D127" s="89"/>
      <c r="E127" s="89"/>
      <c r="F127" s="90"/>
      <c r="G127" s="50"/>
      <c r="H127" s="80">
        <f>C125/D125</f>
        <v>723.519957395807</v>
      </c>
      <c r="I127" s="50"/>
      <c r="J127" s="73"/>
    </row>
    <row r="128" spans="1:10" ht="12.75">
      <c r="A128" s="69"/>
      <c r="B128" s="69" t="s">
        <v>246</v>
      </c>
      <c r="C128" s="70"/>
      <c r="D128" s="89"/>
      <c r="E128" s="89"/>
      <c r="F128" s="90"/>
      <c r="G128" s="50"/>
      <c r="H128" s="80">
        <f>H125/D125</f>
        <v>64031.82501906216</v>
      </c>
      <c r="I128" s="50"/>
      <c r="J128" s="73"/>
    </row>
    <row r="129" spans="1:10" ht="12.75">
      <c r="A129" s="69"/>
      <c r="B129" s="69" t="s">
        <v>247</v>
      </c>
      <c r="C129" s="70"/>
      <c r="D129" s="89"/>
      <c r="E129" s="89"/>
      <c r="F129" s="90"/>
      <c r="G129" s="50"/>
      <c r="H129" s="80">
        <f>SQRT(H128)</f>
        <v>253.0451047127017</v>
      </c>
      <c r="I129" s="50"/>
      <c r="J129" s="73"/>
    </row>
    <row r="130" spans="1:11" ht="12.75">
      <c r="A130" s="71"/>
      <c r="B130" s="71"/>
      <c r="C130" s="71"/>
      <c r="D130" s="72"/>
      <c r="E130" s="72"/>
      <c r="F130" s="72"/>
      <c r="G130" s="73"/>
      <c r="H130" s="73"/>
      <c r="I130" s="74"/>
      <c r="J130" s="73"/>
      <c r="K130" s="73"/>
    </row>
    <row r="131" spans="1:3" ht="12.75">
      <c r="A131" s="91" t="s">
        <v>301</v>
      </c>
      <c r="B131" s="91"/>
      <c r="C131" s="91"/>
    </row>
  </sheetData>
  <sheetProtection/>
  <autoFilter ref="A4:L123"/>
  <mergeCells count="5">
    <mergeCell ref="A2:K2"/>
    <mergeCell ref="D127:F127"/>
    <mergeCell ref="D128:F128"/>
    <mergeCell ref="D129:F129"/>
    <mergeCell ref="A131:C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3"/>
  <sheetViews>
    <sheetView zoomScalePageLayoutView="0" workbookViewId="0" topLeftCell="A1">
      <selection activeCell="J56" sqref="J56"/>
    </sheetView>
  </sheetViews>
  <sheetFormatPr defaultColWidth="8.8515625" defaultRowHeight="15"/>
  <cols>
    <col min="1" max="3" width="8.8515625" style="14" customWidth="1"/>
    <col min="4" max="4" width="34.7109375" style="14" customWidth="1"/>
    <col min="5" max="5" width="13.28125" style="14" customWidth="1"/>
    <col min="6" max="6" width="17.57421875" style="14" customWidth="1"/>
    <col min="7" max="16384" width="8.8515625" style="14" customWidth="1"/>
  </cols>
  <sheetData>
    <row r="1" spans="2:19" s="1" customFormat="1" ht="24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30" customHeight="1" hidden="1">
      <c r="D2" s="15" t="s">
        <v>248</v>
      </c>
    </row>
    <row r="3" ht="15.75" customHeight="1" hidden="1"/>
    <row r="4" spans="2:5" ht="15.75" customHeight="1" hidden="1">
      <c r="B4" s="16" t="s">
        <v>249</v>
      </c>
      <c r="C4" s="17" t="s">
        <v>250</v>
      </c>
      <c r="D4" s="16" t="s">
        <v>251</v>
      </c>
      <c r="E4" s="16" t="s">
        <v>252</v>
      </c>
    </row>
    <row r="5" spans="2:5" ht="15.75" customHeight="1" hidden="1">
      <c r="B5" s="18" t="s">
        <v>253</v>
      </c>
      <c r="C5" s="19"/>
      <c r="D5" s="18" t="s">
        <v>254</v>
      </c>
      <c r="E5" s="18"/>
    </row>
    <row r="6" spans="2:5" ht="16.5" customHeight="1" hidden="1">
      <c r="B6" s="20"/>
      <c r="C6" s="21"/>
      <c r="D6" s="22" t="s">
        <v>255</v>
      </c>
      <c r="E6" s="22"/>
    </row>
    <row r="7" spans="2:5" ht="16.5" customHeight="1" hidden="1">
      <c r="B7" s="23" t="s">
        <v>256</v>
      </c>
      <c r="C7" s="23" t="s">
        <v>257</v>
      </c>
      <c r="D7" s="23" t="s">
        <v>258</v>
      </c>
      <c r="E7" s="24">
        <v>8</v>
      </c>
    </row>
    <row r="8" spans="2:5" ht="16.5" customHeight="1" hidden="1">
      <c r="B8" s="23" t="s">
        <v>259</v>
      </c>
      <c r="C8" s="23" t="s">
        <v>260</v>
      </c>
      <c r="D8" s="23" t="s">
        <v>261</v>
      </c>
      <c r="E8" s="23">
        <v>96</v>
      </c>
    </row>
    <row r="9" spans="2:5" ht="16.5" customHeight="1" hidden="1">
      <c r="B9" s="23" t="s">
        <v>262</v>
      </c>
      <c r="C9" s="23" t="s">
        <v>263</v>
      </c>
      <c r="D9" s="23" t="s">
        <v>264</v>
      </c>
      <c r="E9" s="23">
        <v>5</v>
      </c>
    </row>
    <row r="10" spans="2:5" ht="16.5" customHeight="1" hidden="1">
      <c r="B10" s="23" t="s">
        <v>265</v>
      </c>
      <c r="C10" s="23" t="s">
        <v>266</v>
      </c>
      <c r="D10" s="25" t="s">
        <v>267</v>
      </c>
      <c r="E10" s="25">
        <v>3</v>
      </c>
    </row>
    <row r="11" spans="2:5" ht="16.5" customHeight="1" hidden="1">
      <c r="B11" s="23" t="s">
        <v>268</v>
      </c>
      <c r="C11" s="24" t="s">
        <v>269</v>
      </c>
      <c r="D11" s="26" t="s">
        <v>270</v>
      </c>
      <c r="E11" s="27">
        <v>7</v>
      </c>
    </row>
    <row r="12" ht="15" customHeight="1" hidden="1"/>
    <row r="13" spans="2:4" ht="15" customHeight="1" hidden="1">
      <c r="B13" s="15"/>
      <c r="D13" s="15" t="s">
        <v>271</v>
      </c>
    </row>
    <row r="14" ht="15.75" customHeight="1" hidden="1"/>
    <row r="15" spans="2:5" ht="15.75" customHeight="1" hidden="1">
      <c r="B15" s="16" t="s">
        <v>249</v>
      </c>
      <c r="C15" s="17" t="s">
        <v>250</v>
      </c>
      <c r="D15" s="16" t="s">
        <v>251</v>
      </c>
      <c r="E15" s="16" t="s">
        <v>252</v>
      </c>
    </row>
    <row r="16" spans="2:5" ht="15.75" customHeight="1" hidden="1">
      <c r="B16" s="18" t="s">
        <v>253</v>
      </c>
      <c r="C16" s="19"/>
      <c r="D16" s="18" t="s">
        <v>254</v>
      </c>
      <c r="E16" s="18"/>
    </row>
    <row r="17" spans="2:5" ht="16.5" customHeight="1" hidden="1">
      <c r="B17" s="20"/>
      <c r="C17" s="21"/>
      <c r="D17" s="22" t="s">
        <v>255</v>
      </c>
      <c r="E17" s="22"/>
    </row>
    <row r="18" spans="2:5" ht="16.5" customHeight="1" hidden="1">
      <c r="B18" s="23" t="s">
        <v>256</v>
      </c>
      <c r="C18" s="23" t="s">
        <v>260</v>
      </c>
      <c r="D18" s="23" t="s">
        <v>258</v>
      </c>
      <c r="E18" s="24">
        <v>8</v>
      </c>
    </row>
    <row r="19" spans="2:5" ht="16.5" customHeight="1" hidden="1">
      <c r="B19" s="23" t="s">
        <v>259</v>
      </c>
      <c r="C19" s="23" t="s">
        <v>263</v>
      </c>
      <c r="D19" s="23" t="s">
        <v>261</v>
      </c>
      <c r="E19" s="23">
        <v>96</v>
      </c>
    </row>
    <row r="20" spans="2:5" ht="16.5" customHeight="1" hidden="1">
      <c r="B20" s="23" t="s">
        <v>262</v>
      </c>
      <c r="C20" s="23" t="s">
        <v>266</v>
      </c>
      <c r="D20" s="25" t="s">
        <v>264</v>
      </c>
      <c r="E20" s="25">
        <v>5</v>
      </c>
    </row>
    <row r="21" spans="2:5" ht="16.5" customHeight="1" hidden="1">
      <c r="B21" s="23" t="s">
        <v>265</v>
      </c>
      <c r="C21" s="24" t="s">
        <v>269</v>
      </c>
      <c r="D21" s="28" t="s">
        <v>272</v>
      </c>
      <c r="E21" s="28">
        <v>10</v>
      </c>
    </row>
    <row r="22" ht="15" customHeight="1" hidden="1"/>
    <row r="23" ht="15" customHeight="1" hidden="1">
      <c r="D23" s="15" t="s">
        <v>273</v>
      </c>
    </row>
    <row r="24" ht="15.75" customHeight="1" hidden="1"/>
    <row r="25" spans="2:5" ht="15.75" customHeight="1" hidden="1">
      <c r="B25" s="16" t="s">
        <v>249</v>
      </c>
      <c r="C25" s="17" t="s">
        <v>250</v>
      </c>
      <c r="D25" s="16" t="s">
        <v>251</v>
      </c>
      <c r="E25" s="16" t="s">
        <v>252</v>
      </c>
    </row>
    <row r="26" spans="2:5" ht="15.75" customHeight="1" hidden="1">
      <c r="B26" s="18" t="s">
        <v>253</v>
      </c>
      <c r="C26" s="19"/>
      <c r="D26" s="18" t="s">
        <v>254</v>
      </c>
      <c r="E26" s="18"/>
    </row>
    <row r="27" spans="2:5" ht="16.5" customHeight="1" hidden="1">
      <c r="B27" s="20"/>
      <c r="C27" s="21"/>
      <c r="D27" s="22" t="s">
        <v>255</v>
      </c>
      <c r="E27" s="22"/>
    </row>
    <row r="28" spans="2:5" ht="16.5" customHeight="1" hidden="1">
      <c r="B28" s="23" t="s">
        <v>256</v>
      </c>
      <c r="C28" s="23" t="s">
        <v>257</v>
      </c>
      <c r="D28" s="23" t="s">
        <v>258</v>
      </c>
      <c r="E28" s="23">
        <v>8</v>
      </c>
    </row>
    <row r="29" spans="2:5" ht="16.5" customHeight="1" hidden="1">
      <c r="B29" s="23" t="s">
        <v>259</v>
      </c>
      <c r="C29" s="23" t="s">
        <v>260</v>
      </c>
      <c r="D29" s="23" t="s">
        <v>274</v>
      </c>
      <c r="E29" s="23">
        <v>79</v>
      </c>
    </row>
    <row r="30" spans="2:5" ht="16.5" customHeight="1" hidden="1">
      <c r="B30" s="23" t="s">
        <v>262</v>
      </c>
      <c r="C30" s="23" t="s">
        <v>263</v>
      </c>
      <c r="D30" s="23" t="s">
        <v>275</v>
      </c>
      <c r="E30" s="23">
        <v>17</v>
      </c>
    </row>
    <row r="31" spans="2:5" ht="16.5" customHeight="1" hidden="1">
      <c r="B31" s="23" t="s">
        <v>265</v>
      </c>
      <c r="C31" s="23" t="s">
        <v>266</v>
      </c>
      <c r="D31" s="23" t="s">
        <v>276</v>
      </c>
      <c r="E31" s="23">
        <v>3</v>
      </c>
    </row>
    <row r="32" spans="2:5" ht="16.5" customHeight="1" hidden="1">
      <c r="B32" s="23" t="s">
        <v>268</v>
      </c>
      <c r="C32" s="23" t="s">
        <v>269</v>
      </c>
      <c r="D32" s="23" t="s">
        <v>277</v>
      </c>
      <c r="E32" s="23">
        <v>12</v>
      </c>
    </row>
    <row r="33" ht="15" customHeight="1" hidden="1"/>
    <row r="34" ht="15" customHeight="1" hidden="1">
      <c r="D34" s="15" t="s">
        <v>278</v>
      </c>
    </row>
    <row r="35" ht="15.75" customHeight="1" hidden="1"/>
    <row r="36" spans="2:5" ht="15.75" customHeight="1" hidden="1">
      <c r="B36" s="16" t="s">
        <v>249</v>
      </c>
      <c r="C36" s="17" t="s">
        <v>250</v>
      </c>
      <c r="D36" s="16" t="s">
        <v>251</v>
      </c>
      <c r="E36" s="16" t="s">
        <v>252</v>
      </c>
    </row>
    <row r="37" spans="2:5" ht="15.75" customHeight="1" hidden="1">
      <c r="B37" s="18" t="s">
        <v>253</v>
      </c>
      <c r="C37" s="19"/>
      <c r="D37" s="18" t="s">
        <v>254</v>
      </c>
      <c r="E37" s="18"/>
    </row>
    <row r="38" spans="2:5" ht="16.5" customHeight="1" hidden="1">
      <c r="B38" s="20"/>
      <c r="C38" s="21"/>
      <c r="D38" s="22" t="s">
        <v>255</v>
      </c>
      <c r="E38" s="22"/>
    </row>
    <row r="39" spans="2:5" ht="16.5" customHeight="1" hidden="1">
      <c r="B39" s="23" t="s">
        <v>256</v>
      </c>
      <c r="C39" s="23" t="s">
        <v>260</v>
      </c>
      <c r="D39" s="23" t="s">
        <v>258</v>
      </c>
      <c r="E39" s="23">
        <v>8</v>
      </c>
    </row>
    <row r="40" spans="2:5" ht="16.5" customHeight="1" hidden="1">
      <c r="B40" s="23" t="s">
        <v>259</v>
      </c>
      <c r="C40" s="23" t="s">
        <v>263</v>
      </c>
      <c r="D40" s="23" t="s">
        <v>279</v>
      </c>
      <c r="E40" s="23">
        <v>49</v>
      </c>
    </row>
    <row r="41" spans="2:5" ht="16.5" customHeight="1" hidden="1">
      <c r="B41" s="23" t="s">
        <v>262</v>
      </c>
      <c r="C41" s="23" t="s">
        <v>266</v>
      </c>
      <c r="D41" s="23" t="s">
        <v>280</v>
      </c>
      <c r="E41" s="23">
        <v>47</v>
      </c>
    </row>
    <row r="42" spans="2:5" ht="16.5" customHeight="1" hidden="1">
      <c r="B42" s="23" t="s">
        <v>268</v>
      </c>
      <c r="C42" s="23" t="s">
        <v>269</v>
      </c>
      <c r="D42" s="28" t="s">
        <v>281</v>
      </c>
      <c r="E42" s="23">
        <v>15</v>
      </c>
    </row>
    <row r="43" ht="15" customHeight="1" hidden="1"/>
    <row r="44" ht="15" customHeight="1" hidden="1">
      <c r="D44" s="15" t="s">
        <v>282</v>
      </c>
    </row>
    <row r="45" ht="15.75" customHeight="1" hidden="1"/>
    <row r="46" spans="2:5" ht="15.75" customHeight="1" hidden="1">
      <c r="B46" s="16" t="s">
        <v>249</v>
      </c>
      <c r="C46" s="17" t="s">
        <v>250</v>
      </c>
      <c r="D46" s="16" t="s">
        <v>251</v>
      </c>
      <c r="E46" s="16" t="s">
        <v>252</v>
      </c>
    </row>
    <row r="47" spans="2:5" ht="15.75" customHeight="1" hidden="1">
      <c r="B47" s="18" t="s">
        <v>253</v>
      </c>
      <c r="C47" s="19"/>
      <c r="D47" s="18" t="s">
        <v>254</v>
      </c>
      <c r="E47" s="18"/>
    </row>
    <row r="48" spans="2:5" ht="16.5" customHeight="1" hidden="1">
      <c r="B48" s="20"/>
      <c r="C48" s="21"/>
      <c r="D48" s="22" t="s">
        <v>255</v>
      </c>
      <c r="E48" s="22"/>
    </row>
    <row r="49" spans="2:5" ht="16.5" customHeight="1" hidden="1">
      <c r="B49" s="23" t="s">
        <v>256</v>
      </c>
      <c r="C49" s="23" t="s">
        <v>260</v>
      </c>
      <c r="D49" s="23" t="s">
        <v>258</v>
      </c>
      <c r="E49" s="23">
        <v>57</v>
      </c>
    </row>
    <row r="50" spans="2:5" ht="16.5" customHeight="1" hidden="1">
      <c r="B50" s="23" t="s">
        <v>259</v>
      </c>
      <c r="C50" s="23" t="s">
        <v>263</v>
      </c>
      <c r="D50" s="23" t="s">
        <v>279</v>
      </c>
      <c r="E50" s="23">
        <v>47</v>
      </c>
    </row>
    <row r="51" spans="2:5" ht="16.5" customHeight="1" hidden="1">
      <c r="B51" s="23" t="s">
        <v>262</v>
      </c>
      <c r="C51" s="23" t="s">
        <v>266</v>
      </c>
      <c r="D51" s="23" t="s">
        <v>280</v>
      </c>
      <c r="E51" s="23">
        <v>8</v>
      </c>
    </row>
    <row r="52" spans="2:5" ht="16.5" customHeight="1" hidden="1">
      <c r="B52" s="23" t="s">
        <v>268</v>
      </c>
      <c r="C52" s="23" t="s">
        <v>269</v>
      </c>
      <c r="D52" s="28" t="s">
        <v>281</v>
      </c>
      <c r="E52" s="23">
        <v>7</v>
      </c>
    </row>
    <row r="53" spans="2:6" ht="18.75">
      <c r="B53" s="92" t="s">
        <v>283</v>
      </c>
      <c r="C53" s="92"/>
      <c r="D53" s="92"/>
      <c r="E53" s="92"/>
      <c r="F53" s="29"/>
    </row>
    <row r="54" ht="15">
      <c r="D54" s="15"/>
    </row>
    <row r="55" spans="4:6" ht="15.75" thickBot="1">
      <c r="D55" s="15"/>
      <c r="F55" s="30"/>
    </row>
    <row r="56" spans="2:6" ht="48" thickBot="1">
      <c r="B56" s="31" t="s">
        <v>284</v>
      </c>
      <c r="C56" s="32" t="s">
        <v>250</v>
      </c>
      <c r="D56" s="32" t="s">
        <v>285</v>
      </c>
      <c r="E56" s="33" t="s">
        <v>286</v>
      </c>
      <c r="F56" s="34" t="s">
        <v>300</v>
      </c>
    </row>
    <row r="57" spans="2:6" ht="15.75" customHeight="1" hidden="1">
      <c r="B57" s="37"/>
      <c r="C57" s="38"/>
      <c r="D57" s="38"/>
      <c r="E57" s="39"/>
      <c r="F57" s="36"/>
    </row>
    <row r="58" spans="2:6" ht="16.5" thickBot="1">
      <c r="B58" s="40" t="s">
        <v>256</v>
      </c>
      <c r="C58" s="41" t="s">
        <v>257</v>
      </c>
      <c r="D58" s="41" t="s">
        <v>287</v>
      </c>
      <c r="E58" s="42">
        <v>30</v>
      </c>
      <c r="F58" s="76">
        <v>33</v>
      </c>
    </row>
    <row r="59" spans="2:6" ht="16.5" thickBot="1">
      <c r="B59" s="40" t="s">
        <v>259</v>
      </c>
      <c r="C59" s="41" t="s">
        <v>260</v>
      </c>
      <c r="D59" s="41" t="s">
        <v>288</v>
      </c>
      <c r="E59" s="42">
        <v>25</v>
      </c>
      <c r="F59" s="76">
        <v>70</v>
      </c>
    </row>
    <row r="60" spans="2:6" ht="16.5" thickBot="1">
      <c r="B60" s="40" t="s">
        <v>262</v>
      </c>
      <c r="C60" s="41" t="s">
        <v>263</v>
      </c>
      <c r="D60" s="41" t="s">
        <v>289</v>
      </c>
      <c r="E60" s="42">
        <v>20</v>
      </c>
      <c r="F60" s="76">
        <v>8</v>
      </c>
    </row>
    <row r="61" spans="2:6" ht="15.75" thickBot="1">
      <c r="B61" s="45" t="s">
        <v>265</v>
      </c>
      <c r="C61" s="41" t="s">
        <v>266</v>
      </c>
      <c r="D61" s="41" t="s">
        <v>290</v>
      </c>
      <c r="E61" s="42">
        <v>15</v>
      </c>
      <c r="F61" s="43">
        <v>6</v>
      </c>
    </row>
    <row r="62" spans="2:6" ht="15.75" thickBot="1">
      <c r="B62" s="46" t="s">
        <v>268</v>
      </c>
      <c r="C62" s="41" t="s">
        <v>269</v>
      </c>
      <c r="D62" s="41" t="s">
        <v>291</v>
      </c>
      <c r="E62" s="42">
        <v>10</v>
      </c>
      <c r="F62" s="43">
        <v>2</v>
      </c>
    </row>
    <row r="63" spans="2:6" ht="15">
      <c r="B63" s="47"/>
      <c r="C63" s="44"/>
      <c r="D63" s="44"/>
      <c r="E63" s="44"/>
      <c r="F63" s="35"/>
    </row>
  </sheetData>
  <sheetProtection/>
  <mergeCells count="1"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Lita Trakina</cp:lastModifiedBy>
  <dcterms:created xsi:type="dcterms:W3CDTF">2018-01-10T07:24:54Z</dcterms:created>
  <dcterms:modified xsi:type="dcterms:W3CDTF">2021-01-11T07:04:48Z</dcterms:modified>
  <cp:category/>
  <cp:version/>
  <cp:contentType/>
  <cp:contentStatus/>
</cp:coreProperties>
</file>